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32.xml" ContentType="application/vnd.ms-excel.controlproperties+xml"/>
  <Override PartName="/xl/ctrlProps/ctrlProps10.xml" ContentType="application/vnd.ms-excel.controlproperties+xml"/>
  <Override PartName="/xl/ctrlProps/ctrlProps9.xml" ContentType="application/vnd.ms-excel.controlproperties+xml"/>
  <Override PartName="/xl/ctrlProps/ctrlProps11.xml" ContentType="application/vnd.ms-excel.controlproperties+xml"/>
  <Override PartName="/xl/ctrlProps/ctrlProps33.xml" ContentType="application/vnd.ms-excel.controlproperties+xml"/>
  <Override PartName="/xl/ctrlProps/ctrlProps12.xml" ContentType="application/vnd.ms-excel.controlproperties+xml"/>
  <Override PartName="/xl/ctrlProps/ctrlProps34.xml" ContentType="application/vnd.ms-excel.controlproperties+xml"/>
  <Override PartName="/xl/ctrlProps/ctrlProps13.xml" ContentType="application/vnd.ms-excel.controlproperties+xml"/>
  <Override PartName="/xl/ctrlProps/ctrlProps35.xml" ContentType="application/vnd.ms-excel.controlproperties+xml"/>
  <Override PartName="/xl/ctrlProps/ctrlProps14.xml" ContentType="application/vnd.ms-excel.controlproperties+xml"/>
  <Override PartName="/xl/ctrlProps/ctrlProps36.xml" ContentType="application/vnd.ms-excel.controlproperties+xml"/>
  <Override PartName="/xl/ctrlProps/ctrlProps15.xml" ContentType="application/vnd.ms-excel.controlproperties+xml"/>
  <Override PartName="/xl/ctrlProps/ctrlProps37.xml" ContentType="application/vnd.ms-excel.controlproperties+xml"/>
  <Override PartName="/xl/ctrlProps/ctrlProps16.xml" ContentType="application/vnd.ms-excel.controlproperties+xml"/>
  <Override PartName="/xl/ctrlProps/ctrlProps38.xml" ContentType="application/vnd.ms-excel.controlproperties+xml"/>
  <Override PartName="/xl/ctrlProps/ctrlProps17.xml" ContentType="application/vnd.ms-excel.controlproperties+xml"/>
  <Override PartName="/xl/ctrlProps/ctrlProps39.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42.xml" ContentType="application/vnd.ms-excel.controlproperties+xml"/>
  <Override PartName="/xl/ctrlProps/ctrlProps21.xml" ContentType="application/vnd.ms-excel.controlproperties+xml"/>
  <Override PartName="/xl/ctrlProps/ctrlProps43.xml" ContentType="application/vnd.ms-excel.controlproperties+xml"/>
  <Override PartName="/xl/ctrlProps/ctrlProps22.xml" ContentType="application/vnd.ms-excel.controlproperties+xml"/>
  <Override PartName="/xl/ctrlProps/ctrlProps44.xml" ContentType="application/vnd.ms-excel.controlproperties+xml"/>
  <Override PartName="/xl/ctrlProps/ctrlProps23.xml" ContentType="application/vnd.ms-excel.controlproperties+xml"/>
  <Override PartName="/xl/ctrlProps/ctrlProps45.xml" ContentType="application/vnd.ms-excel.controlproperties+xml"/>
  <Override PartName="/xl/ctrlProps/ctrlProps24.xml" ContentType="application/vnd.ms-excel.controlproperties+xml"/>
  <Override PartName="/xl/ctrlProps/ctrlProps46.xml" ContentType="application/vnd.ms-excel.controlproperties+xml"/>
  <Override PartName="/xl/ctrlProps/ctrlProps25.xml" ContentType="application/vnd.ms-excel.controlproperties+xml"/>
  <Override PartName="/xl/ctrlProps/ctrlProps26.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40.xml" ContentType="application/vnd.ms-excel.controlproperties+xml"/>
  <Override PartName="/xl/ctrlProps/ctrlProps41.xml" ContentType="application/vnd.ms-excel.control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7.xml" ContentType="application/vnd.openxmlformats-officedocument.drawing+xml"/>
  <Override PartName="/xl/drawings/vmlDrawing3.vml" ContentType="application/vnd.openxmlformats-officedocument.vmlDrawing"/>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処遇改善加算　総括表）" sheetId="2" state="visible" r:id="rId3"/>
    <sheet name="別紙様式3-2（処遇改善加算　個票）" sheetId="3" state="visible" r:id="rId4"/>
    <sheet name="【参考】数式用" sheetId="4" state="hidden" r:id="rId5"/>
    <sheet name="【参考】数式用2" sheetId="5" state="hidden" r:id="rId6"/>
  </sheets>
  <externalReferences>
    <externalReference r:id="rId7"/>
    <externalReference r:id="rId8"/>
    <externalReference r:id="rId9"/>
    <externalReference r:id="rId10"/>
  </externalReferences>
  <definedNames>
    <definedName function="false" hidden="false" localSheetId="0" name="_xlnm.Print_Area" vbProcedure="false">基本情報入力シート!$A$1:$AA$92</definedName>
    <definedName function="false" hidden="false" localSheetId="1" name="_xlnm.Print_Area" vbProcedure="false">'別紙様式3-1（処遇改善加算　総括表）'!$A$1:$AL$168</definedName>
    <definedName function="false" hidden="false" localSheetId="2" name="_xlnm.Print_Area" vbProcedure="false">'別紙様式3-2（処遇改善加算　個票）'!$A$1:$AF$61</definedName>
    <definedName function="false" hidden="true" localSheetId="2" name="_xlnm._FilterDatabase" vbProcedure="false">'別紙様式3-2（処遇改善加算　個票）'!$B$13:$N$13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www" vbProcedure="false">#REF!</definedName>
    <definedName function="false" hidden="false" localSheetId="3" name="_xlnm.Print_Area" vbProcedure="false">【参考】数式用!#REF!</definedName>
    <definedName function="false" hidden="false" localSheetId="3" name="サービス" vbProcedure="false">#REF!</definedName>
    <definedName function="false" hidden="false" localSheetId="3" name="サービス名" vbProcedure="false">【参考】数式用!#REF!</definedName>
    <definedName function="false" hidden="false" localSheetId="3"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G18" authorId="0">
      <text>
        <r>
          <rPr>
            <sz val="11"/>
            <rFont val="ＭＳ Ｐゴシック"/>
            <family val="3"/>
            <charset val="128"/>
          </rPr>
          <t xml:space="preserve">提出先ごとに「提出先の指定権者名」の欄を変えて提出してください。
この箇所以外では、原則として、提出先ごとに記載内容を変える必要はありません。</t>
        </r>
      </text>
    </comment>
    <comment ref="M30"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37"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37" authorId="0">
      <text>
        <r>
          <rPr>
            <sz val="11"/>
            <rFont val="ＭＳ Ｐゴシック"/>
            <family val="3"/>
            <charset val="128"/>
          </rPr>
          <t xml:space="preserve">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C80" authorId="0">
      <text>
        <r>
          <rPr>
            <sz val="11"/>
            <rFont val="ＭＳ Ｐゴシック"/>
            <family val="3"/>
            <charset val="128"/>
          </rPr>
          <t xml:space="preserve">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 ref="D60" authorId="0">
      <text>
        <r>
          <rPr>
            <sz val="11"/>
            <rFont val="ＭＳ Ｐゴシック"/>
            <family val="3"/>
            <charset val="128"/>
          </rPr>
          <t xml:space="preserve">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W21" authorId="0">
      <text>
        <r>
          <rPr>
            <sz val="11"/>
            <rFont val="ＭＳ Ｐ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W12" authorId="0">
      <text>
        <r>
          <rPr>
            <sz val="11"/>
            <rFont val="ＭＳ Ｐゴシック"/>
            <family val="3"/>
            <charset val="128"/>
          </rPr>
          <t xml:space="preserve">・当該事業所に従事する経験・技能のある介護職員のうち改善後の賃金が年額440万円以上となった者の実人数を記載してください。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Y12" authorId="0">
      <text>
        <r>
          <rPr>
            <sz val="11"/>
            <rFont val="ＭＳ Ｐゴシック"/>
            <family val="3"/>
            <charset val="128"/>
          </rPr>
          <t xml:space="preserve">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<sst xmlns="http://schemas.openxmlformats.org/spreadsheetml/2006/main" count="4320" uniqueCount="2153">
  <si>
    <t xml:space="preserve">実績報告書（処遇改善加算）作成用　基本情報入力シート</t>
  </si>
  <si>
    <t xml:space="preserve">↓隠し列</t>
  </si>
  <si>
    <t xml:space="preserve">●はじめに本シート（基本情報入力シート）の黄色セルに入力することで、介護職員等処遇改善加算（以下、処遇改善加算）の対象事業所等に関する基本的な情報が、各様式に自動的に転記されます。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</si>
  <si>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
　　　　 本シートを削除せずそのまま提出してください。</t>
  </si>
  <si>
    <t xml:space="preserve">●「別紙様式3-1」を完成させるには、「基本情報入力シート」「別紙様式3-2」から転記される情報が必要です。まずはこれらのシートを完成させてください。</t>
  </si>
  <si>
    <t xml:space="preserve">●「別紙様式3－1」に記載する処遇改善加算による賃金改善の所要額について、具体的な算出方法は問いませんが、各職員に対し、処遇改善加算を原資として行った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</si>
  <si>
    <t xml:space="preserve">１　提出先に関する情報</t>
  </si>
  <si>
    <t xml:space="preserve">処遇改善加算の届出に係る提出先（指定権者）の名称を入力してください。</t>
  </si>
  <si>
    <t xml:space="preserve">提出先の指定権者名</t>
  </si>
  <si>
    <t xml:space="preserve">２　基本情報</t>
  </si>
  <si>
    <t xml:space="preserve">下表に必要事項を入力してください。記入内容が別紙様式3-1及び3-2に反映されます。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</si>
  <si>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</si>
  <si>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</si>
  <si>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</si>
  <si>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</si>
  <si>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</si>
  <si>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</si>
  <si>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</si>
  <si>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</si>
  <si>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</si>
  <si>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</si>
  <si>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</si>
  <si>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</si>
  <si>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</si>
  <si>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</si>
  <si>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</si>
  <si>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</si>
  <si>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処遇改善加算対象事業所に関する情報</t>
  </si>
  <si>
    <t xml:space="preserve">下表に必要事項を入力してください。記入内容が別紙様式3-2に反映されます。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</si>
  <si>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</si>
  <si>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</si>
  <si>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</si>
  <si>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</si>
  <si>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</si>
  <si>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</si>
  <si>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サービスコード</t>
  </si>
  <si>
    <t xml:space="preserve">都道府県</t>
  </si>
  <si>
    <t xml:space="preserve">市区町村</t>
  </si>
  <si>
    <t xml:space="preserve">別紙様式３－１</t>
  </si>
  <si>
    <t xml:space="preserve">提出先</t>
  </si>
  <si>
    <t xml:space="preserve">介護職員等処遇改善加算 実績報告書（令和７年度）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</si>
  <si>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</si>
  <si>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</si>
  <si>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</si>
  <si>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</si>
  <si>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</si>
  <si>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　算定した加算の合計</t>
  </si>
  <si>
    <t xml:space="preserve">①</t>
  </si>
  <si>
    <t xml:space="preserve">令和７年度の加算額</t>
  </si>
  <si>
    <t xml:space="preserve">円</t>
  </si>
  <si>
    <t xml:space="preserve">②</t>
  </si>
  <si>
    <t xml:space="preserve">令和６年度に令和７年度の賃金改善に充てるために繰り越した額</t>
  </si>
  <si>
    <t xml:space="preserve">←</t>
  </si>
  <si>
    <t xml:space="preserve">③</t>
  </si>
  <si>
    <t xml:space="preserve">令和７年度に賃金改善が必要な額（a + b)</t>
  </si>
  <si>
    <t xml:space="preserve">！④賃金改善額 (d) が ③賃金改善が必要な額 (c) を下回っています。</t>
  </si>
  <si>
    <t xml:space="preserve">④</t>
  </si>
  <si>
    <t xml:space="preserve">令和７年度の賃金改善額
（③の額以上となること。介護人材確保・職場環境改善等事業から人件費に充てた額を除く。）</t>
  </si>
  <si>
    <t xml:space="preserve">【記入上の注意】</t>
  </si>
  <si>
    <t xml:space="preserve">・</t>
  </si>
  <si>
    <t xml:space="preserve">(d)には、処遇改善加算の算定により実施する介護職員の賃金改善の額を計算し、記入すること。その際、加算による賃金改善を行った場合の法定福利費等の事業主負担の増加分を含めることができる。</t>
  </si>
  <si>
    <t xml:space="preserve">（２）加算以外の部分で賃金水準を下げないことについて</t>
  </si>
  <si>
    <t xml:space="preserve">令和７年度の加算の影響を除いた賃金額</t>
  </si>
  <si>
    <t xml:space="preserve">！この欄が「×」の場合、加算以外の部分で賃金水準が引き下げられています。この欄が「×」のまま提出する場合には、別紙様式５「特別な事情に係る届出書」を合わせて提出してください。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</si>
  <si>
    <t xml:space="preserve">（ア）令和７年度の賃金の総額</t>
  </si>
  <si>
    <t xml:space="preserve">（イ）令和７年度の賃金改善額（再掲）</t>
  </si>
  <si>
    <t xml:space="preserve">（ウ）介護人材確保・職場環境改善等事業から
      人件費に充てた額</t>
  </si>
  <si>
    <t xml:space="preserve">令和６年度の加算及び独自の賃金改善の影響を除いた賃金額（①の額は②の額を下回らないこと）</t>
  </si>
  <si>
    <t xml:space="preserve">(ア)令和６年度の賃金の総額</t>
  </si>
  <si>
    <t xml:space="preserve">(イ)令和６年度の旧３加算及び処遇改善加算の総額</t>
  </si>
  <si>
    <t xml:space="preserve">(ウ)令和６年４・５月分の処遇改善支援補助金
     の総額</t>
  </si>
  <si>
    <t xml:space="preserve">(エ)令和６年度の各介護サービス事業者等の
     独自の賃金改善額</t>
  </si>
  <si>
    <t xml:space="preserve">(j)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</si>
  <si>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</si>
  <si>
    <t xml:space="preserve">(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</si>
  <si>
    <t xml:space="preserve">（３）令和６年度の独自の賃金改善（処遇改善加算等の配分以外の独自の賃金額）</t>
  </si>
  <si>
    <t xml:space="preserve">２（2) ②(エ)の「令和６年度の各介護サービス事業者等の独自の賃金改善額」に計上する場合は記載すること。</t>
  </si>
  <si>
    <t xml:space="preserve">独自の賃金改善の具体的な取組内容</t>
  </si>
  <si>
    <t xml:space="preserve">！「独自の賃金改善の具体的な取組内容」及び「独自の賃金改善額の算定根拠」を記載してください。</t>
  </si>
  <si>
    <t xml:space="preserve">独自の賃金改善額の算定根拠</t>
  </si>
  <si>
    <t xml:space="preserve">３　介護職員等処遇改善加算の要件について</t>
  </si>
  <si>
    <t xml:space="preserve">（１）月額賃金改善要件Ⅰ（処遇改善加算Ⅳの１/２以上の月額賃金改善）　【処遇改善加算Ⅰ～Ⅳ】</t>
  </si>
  <si>
    <t xml:space="preserve">処遇改善加算Ⅰ～Ⅳ</t>
  </si>
  <si>
    <t xml:space="preserve">すべての事業所において要件を満たす。（別紙様式３－２から転記）</t>
  </si>
  <si>
    <t xml:space="preserve">処遇改善加算Ⅰ～Ⅲ</t>
  </si>
  <si>
    <t xml:space="preserve">① 処遇改善加算Ⅳ相当の加算額の１/２</t>
  </si>
  <si>
    <t xml:space="preserve">処遇改善加算Ⅰ～Ⅱ</t>
  </si>
  <si>
    <t xml:space="preserve">② 処遇改善加算による賃金改善額のうち、月額賃金改善による額
　 （①の額以上となること）</t>
  </si>
  <si>
    <t xml:space="preserve">処遇改善加算Ⅰ</t>
  </si>
  <si>
    <t xml:space="preserve">月額賃金改善要件Ⅰを満たしている事業所数</t>
  </si>
  <si>
    <t xml:space="preserve">（２）月額賃金改善要件Ⅱ（旧ベア加算相当の2/3以上の新規の月額賃金改善）　【処遇改善加算Ⅰ～Ⅳ】
　　　※令和７年３月時点で処遇改善加算Ⅴ(1)・(3)・(5)・(6)・(8)・(10)・(11)・(12)・(14)を算定していた事業所のみ</t>
  </si>
  <si>
    <t xml:space="preserve">すべての対象事業所において要件をみたす。（別紙様式３－２から転記）</t>
  </si>
  <si>
    <t xml:space="preserve">月額賃金改善要件Ⅱの対象事業所数</t>
  </si>
  <si>
    <t xml:space="preserve">① 処遇改善加算への移行に伴い、新たに増加する旧ベースアップ等加算
　 相当の額</t>
  </si>
  <si>
    <t xml:space="preserve">要件を満たしている事業所数</t>
  </si>
  <si>
    <t xml:space="preserve">！この欄は直接要件には影響しませんが、②が①以上となっていません。</t>
  </si>
  <si>
    <r>
      <rPr>
        <sz val="9"/>
        <color rgb="FF000000"/>
        <rFont val="ＭＳ Ｐゴシック"/>
        <family val="3"/>
        <charset val="128"/>
      </rPr>
      <t xml:space="preserve">② 新たに増加する旧ベースアップ等加算相当を原資として実施する
　 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</si>
  <si>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</si>
  <si>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</si>
  <si>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</si>
  <si>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！旧ベースアップ等加算相当の加算額の2/3以上の新規の月額賃金改善を行っていない又は② i)の値が②の値よりも大きくなっています。</t>
  </si>
  <si>
    <r>
      <rPr>
        <sz val="9"/>
        <color rgb="FF000000"/>
        <rFont val="ＭＳ Ｐゴシック"/>
        <family val="3"/>
        <charset val="128"/>
      </rPr>
      <t xml:space="preserve">i）うち、ベースアップ等（</t>
    </r>
    <r>
      <rPr>
        <u val="single"/>
        <sz val="9"/>
        <color rgb="FF000000"/>
        <rFont val="ＭＳ Ｐゴシック"/>
        <family val="3"/>
        <charset val="128"/>
      </rPr>
      <t xml:space="preserve">基本給又は毎月決まって支払われる手当の
</t>
    </r>
    <r>
      <rPr>
        <sz val="9"/>
        <color rgb="FF000000"/>
        <rFont val="ＭＳ Ｐゴシック"/>
        <family val="3"/>
        <charset val="128"/>
      </rPr>
      <t xml:space="preserve">   </t>
    </r>
    <r>
      <rPr>
        <u val="single"/>
        <sz val="9"/>
        <color rgb="FF000000"/>
        <rFont val="ＭＳ Ｐゴシック"/>
        <family val="3"/>
        <charset val="128"/>
      </rPr>
      <t xml:space="preserve">引上げ</t>
    </r>
    <r>
      <rPr>
        <sz val="9"/>
        <color rgb="FF000000"/>
        <rFont val="ＭＳ Ｐゴシック"/>
        <family val="3"/>
        <charset val="128"/>
      </rPr>
      <t xml:space="preserve">）による賃金改善の額（総額）</t>
    </r>
  </si>
  <si>
    <t xml:space="preserve">（３）キャリアパス要件Ⅰ・Ⅱ【処遇改善加算Ⅰ～Ⅳ】※要件Ⅰ・Ⅱの両方を満たすこと。</t>
  </si>
  <si>
    <t xml:space="preserve"> 計画書で記載した内容から変更がない場合は左欄にチェック（✓）すること。</t>
  </si>
  <si>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</si>
  <si>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</si>
  <si>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</si>
  <si>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</si>
  <si>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</si>
  <si>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</si>
  <si>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</si>
  <si>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</si>
  <si>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</si>
  <si>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</si>
  <si>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</si>
  <si>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</si>
  <si>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</si>
  <si>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</si>
  <si>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</si>
  <si>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</si>
  <si>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</si>
  <si>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（４）キャリアパス要件Ⅲ（昇給の仕組みの整備等）　【処遇改善加算Ⅰ～Ⅲ】</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</si>
  <si>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</si>
  <si>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</si>
  <si>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</si>
  <si>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</si>
  <si>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</si>
  <si>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【処遇改善加算Ⅰ・Ⅱ】</t>
  </si>
  <si>
    <t xml:space="preserve">処遇改善加算Ⅰ・Ⅱ
　(「令和７年度の算定期間①」の期間について)</t>
  </si>
  <si>
    <t xml:space="preserve">⇒</t>
  </si>
  <si>
    <t xml:space="preserve">（別紙様式3-2「キャリアパス要件Ⅳ」の欄から転記）</t>
  </si>
  <si>
    <t xml:space="preserve">処遇改善加算Ⅰ・Ⅱの要件
　(「令和７年度の算定予定②」の期間について)</t>
  </si>
  <si>
    <t xml:space="preserve">⇒上記に「×」が付いた場合、この欄に記入すること</t>
  </si>
  <si>
    <t xml:space="preserve">「改善後の賃金が年額440万円以上となる者」を設定できない場合その理由</t>
  </si>
  <si>
    <t xml:space="preserve">！キャリアパス要件Ⅳの欄に「×」があるのに、左のチェックボックスにチェック（✔）が入っていません。</t>
  </si>
  <si>
    <t xml:space="preserve">小規模事業所等で職員間の賃金バランスに配慮が必要のため。</t>
  </si>
  <si>
    <t xml:space="preserve">職員全体の賃金水準が低い、地域の賃金水準が低い等の理由により、直ちに年額440万円まで賃金を引き上げることが困難であるため。</t>
  </si>
  <si>
    <t xml:space="preserve">年額440万円の賃金改善を行うに当たり、規程の整備や研修・実務経験の蓄積などに一定期間を要するため。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</si>
  <si>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</si>
  <si>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</si>
  <si>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</si>
  <si>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t xml:space="preserve">介護人材確保・職場環境改善等補助金の要件を満たしており、補助金を申請済であるため、
令和７年度中の職場環境等要件の適用が猶予される。</t>
  </si>
  <si>
    <t xml:space="preserve">補助金を申請しなかった場合、各加算区分の算定に必要な職場環境等要件を満たす。
※こちらを選択する場合には、下記の職場環境等要件の表にチェックをしてください。</t>
  </si>
  <si>
    <t xml:space="preserve">【処遇改善加算Ⅰ・Ⅱ】</t>
  </si>
  <si>
    <t xml:space="preserve">・計画書の時点で実施済みだった項目及び令和７年度中に対応すると誓約していた項目にチェック（✔）すること。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</si>
  <si>
    <t xml:space="preserve">【処遇改善加算Ⅲ・Ⅳ】</t>
  </si>
  <si>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</si>
  <si>
    <t xml:space="preserve">区分</t>
  </si>
  <si>
    <t xml:space="preserve">内容</t>
  </si>
  <si>
    <t xml:space="preserve">入職促進に向けた取組</t>
  </si>
  <si>
    <t xml:space="preserve">①法人や事業所の経営理念やケア方針・人材育成方針、その実現のための施策・仕組みなどの明確化</t>
  </si>
  <si>
    <t xml:space="preserve">②事業者の共同による採用・人事ローテーション・研修のための制度構築</t>
  </si>
  <si>
    <t xml:space="preserve">③他産業からの転職者、主婦層、中高年齢者等、経験者・有資格者等にこだわらない幅広い採用の仕組みの構築（採用の実績でも可）</t>
  </si>
  <si>
    <t xml:space="preserve">④職業体験の受入れや地域行事への参加や主催等による職業魅力度向上の取組の実施</t>
  </si>
  <si>
    <t xml:space="preserve">資質の向上やキャリアアップに向けた支援</t>
  </si>
  <si>
    <t xml:space="preserve">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</si>
  <si>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 xml:space="preserve">⑥研修の受講やキャリア段位制度と人事考課との連動</t>
  </si>
  <si>
    <t xml:space="preserve">⑦エルダー・メンター（仕事やメンタル面のサポート等をする担当者）制度等導入</t>
  </si>
  <si>
    <t xml:space="preserve">⑧上位者・担当者等によるキャリア面談など、キャリアアップ・働き方等に関する定期的な相談の機会の確保</t>
  </si>
  <si>
    <t xml:space="preserve">両立支援・多様な働き方の推進</t>
  </si>
  <si>
    <t xml:space="preserve">⑨子育てや家族等の介護等と仕事の両立を目指す者のための休業制度等の充実、事業所内託児施設の整備</t>
  </si>
  <si>
    <t xml:space="preserve">⑩職員の事情等の状況に応じた勤務シフトや短時間正規職員制度の導入、職員の希望に即した非正規職員から正規職員への転換の制度等の整備</t>
  </si>
  <si>
    <t xml:space="preserve">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</si>
  <si>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 xml:space="preserve">⑫有給休暇の取得促進のため、情報共有や複数担当制等により、業務の属人化の解消、業務配分の偏りの解消を行っている</t>
  </si>
  <si>
    <t xml:space="preserve">腰痛を含む心身の健康管理</t>
  </si>
  <si>
    <t xml:space="preserve">⑬業務や福利厚生制度、メンタルヘルス等の職員相談窓口の設置等相談体制の充実</t>
  </si>
  <si>
    <t xml:space="preserve">⑭短時間勤務労働者等も受診可能な健康診断・ストレスチェックや、従業員のための休憩室の設置等健康管理対策の実施</t>
  </si>
  <si>
    <t xml:space="preserve">⑮介護職員の身体の負担軽減のための介護技術の修得支援、職員に対する腰痛対策の研修、管理者に対する雇用管理改善の研修等の実施</t>
  </si>
  <si>
    <t xml:space="preserve">⑯事故・トラブルへの対応マニュアル等の作成等の体制の整備</t>
  </si>
  <si>
    <t xml:space="preserve">生産性向上のための取組</t>
  </si>
  <si>
    <t xml:space="preserve">⑰厚生労働省が示している「生産性向上ガイドライン」に基づき、業務改善活動の体制構築（委員会やプロジェクトチームの立ち上げ、外部の研修会の活用等）を行っている</t>
  </si>
  <si>
    <t xml:space="preserve">⑱現場の課題の見える化（課題の抽出、課題の構造化、業務時間調査の実施等）を実施している</t>
  </si>
  <si>
    <t xml:space="preserve">⑲５S活動（業務管理の手法の１つ。整理・整頓・清掃・清潔・躾の頭文字をとったもの）等の実践による職場環境の整備を行っている</t>
  </si>
  <si>
    <t xml:space="preserve">⑳業務手順書の作成や、記録・報告様式の工夫等による情報共有や作業負担の軽減を行っている</t>
  </si>
  <si>
    <t xml:space="preserve">㉑介護ソフト（記録、情報共有、請求業務転記が不要なもの。）、情報端末（タブレット端末、スマートフォン端末等）の導入</t>
  </si>
  <si>
    <t xml:space="preserve">㉒介護ロボット（見守り支援、移乗支援、移動支援、排泄支援、入浴支援、介護業務支援等）又はインカム等の職員間の連絡調整の迅速化に資するICT機器（ビジネスチャットツール含む）の導入</t>
  </si>
  <si>
    <t xml:space="preserve">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</si>
  <si>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 xml:space="preserve">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</si>
  <si>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 xml:space="preserve">やりがい・働きがいの醸成</t>
  </si>
  <si>
    <t xml:space="preserve">㉕ミーティング等による職場内コミュニケーションの円滑化による個々の介護職員の気づきを踏まえた勤務環境やケア内容の改善</t>
  </si>
  <si>
    <t xml:space="preserve">㉖地域包括ケアの一員としてのモチベーション向上に資する、地域の児童・生徒や住民との交流の実施</t>
  </si>
  <si>
    <t xml:space="preserve">㉗利用者本位のケア方針など介護保険や法人の理念等を定期的に学ぶ機会の提供</t>
  </si>
  <si>
    <t xml:space="preserve">㉘ケアの好事例や、利用者やその家族からの謝意等の情報を共有する機会の提供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</si>
  <si>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</si>
  <si>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</si>
  <si>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</si>
  <si>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本様式への虚偽記載のほか、処遇改善加算の請求に関して不正があった場合及び指定権者からの求めに応じて書類の提出を行うことができなかった場合は、介護報酬の返還や指定取消となる場合がある。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</si>
  <si>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</si>
  <si>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</si>
  <si>
    <t xml:space="preserve">令和</t>
  </si>
  <si>
    <t xml:space="preserve">年</t>
  </si>
  <si>
    <t xml:space="preserve">月</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</si>
  <si>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</si>
  <si>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</si>
  <si>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</si>
  <si>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</si>
  <si>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</si>
  <si>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</si>
  <si>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</si>
  <si>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</si>
  <si>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（２）</t>
  </si>
  <si>
    <t xml:space="preserve">加算以外の部分で賃金水準を下げていない</t>
  </si>
  <si>
    <t xml:space="preserve">月額賃金改善要件Ⅰ</t>
  </si>
  <si>
    <t xml:space="preserve">処遇改善加算Ⅳ相当の加算額の１/２以上の月額賃金改善を行っていること</t>
  </si>
  <si>
    <t xml:space="preserve">月額賃金改善要件Ⅱ</t>
  </si>
  <si>
    <t xml:space="preserve">旧ベースアップ等加算相当の2/3以上の新規の月額賃金改善を行っていること</t>
  </si>
  <si>
    <t xml:space="preserve">（３）</t>
  </si>
  <si>
    <t xml:space="preserve">キャリアパス要件Ⅰ・Ⅱ</t>
  </si>
  <si>
    <t xml:space="preserve">キャリアパス要件Ⅰ（任用要件・賃金体系の整備等）とキャリアパス要件Ⅱ（研修の実施等）の両方を満たすこと</t>
  </si>
  <si>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</si>
  <si>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</si>
  <si>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</si>
  <si>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</si>
  <si>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</si>
  <si>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</si>
  <si>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</si>
  <si>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</si>
  <si>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介護人材確保・職場環境改善等補助金を申請済である又は各加算区分の算定に必要な要件を満たしていること</t>
  </si>
  <si>
    <t xml:space="preserve">別紙様式３－２個票（令和７年４月以降分）</t>
  </si>
  <si>
    <t xml:space="preserve">キャリアパス要件Ⅳについて</t>
  </si>
  <si>
    <t xml:space="preserve">　処遇改善加算の加算額［円］</t>
  </si>
  <si>
    <t xml:space="preserve">処遇改善加算
（令和７年度の算定期間①）</t>
  </si>
  <si>
    <t xml:space="preserve">　改善後の賃金が年額440万円以上となる者の数</t>
  </si>
  <si>
    <t xml:space="preserve">⇒この欄が「×」の場合、
別紙様式3-1 ３（５）に特別な事情を記入</t>
  </si>
  <si>
    <t xml:space="preserve">　うち、処遇改善加算Ⅳ相当の加算額の１/２［円］
　（別紙様式3-1 ３⑴に転記）</t>
  </si>
  <si>
    <t xml:space="preserve">　処遇改善加算Ⅰ・Ⅱの算定を届け出た事業所数
　（短期入所・予防・総合事業での重複除く）</t>
  </si>
  <si>
    <t xml:space="preserve">　うち、新規に増加する旧ベースアップ等加算相当の加算額［円］
　（別紙様式3-1 ３⑵に転記）</t>
  </si>
  <si>
    <t xml:space="preserve">処遇改善加算
（令和７年度の算定期間②
（区分変更後））</t>
  </si>
  <si>
    <t xml:space="preserve">【記入上の注意】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</si>
  <si>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介護保険
事業所
番号</t>
  </si>
  <si>
    <t xml:space="preserve">指定権者</t>
  </si>
  <si>
    <t xml:space="preserve">令和７年３月
時点の算定状況</t>
  </si>
  <si>
    <t xml:space="preserve">介護職員等処遇改善加算</t>
  </si>
  <si>
    <t xml:space="preserve">月額賃金改善要件Ⅱの対応要否
（令和７年３月時点の区分が算定対象であれば加算区分を表示）
</t>
  </si>
  <si>
    <t xml:space="preserve">キャリアパス要件Ⅳの適用</t>
  </si>
  <si>
    <t xml:space="preserve">キャリアパス要件Ⅳの必要数チェック
（併設の場合０）</t>
  </si>
  <si>
    <t xml:space="preserve">令和７年度の算定期間①</t>
  </si>
  <si>
    <t xml:space="preserve">令和７年度の算定期間②（令和７年度内の区分変更後）</t>
  </si>
  <si>
    <t xml:space="preserve">算定した
加算区分</t>
  </si>
  <si>
    <t xml:space="preserve">加算の総額
［円］</t>
  </si>
  <si>
    <t xml:space="preserve">加算Ⅳ相当の加算額の１/２</t>
  </si>
  <si>
    <t xml:space="preserve">新規に増加する旧ベースアップ等加算相当の加算の見込額［円］</t>
  </si>
  <si>
    <t xml:space="preserve">月額賃金要件Ⅱ</t>
  </si>
  <si>
    <t xml:space="preserve">キャリアパス
要件Ⅳ</t>
  </si>
  <si>
    <t xml:space="preserve">令和７年度内の区分変更後に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</si>
  <si>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（年額440万円以上）</t>
    </r>
    <r>
      <rPr>
        <sz val="9"/>
        <color rgb="FF000000"/>
        <rFont val="ＭＳ Ｐゴシック"/>
        <family val="3"/>
        <charset val="128"/>
      </rPr>
      <t xml:space="preserve">を満たす職員数</t>
    </r>
    <r>
      <rPr>
        <sz val="8"/>
        <color rgb="FF000000"/>
        <rFont val="ＭＳ Ｐゴシック"/>
        <family val="3"/>
        <charset val="128"/>
      </rPr>
      <t xml:space="preserve">［人］</t>
    </r>
  </si>
  <si>
    <t xml:space="preserve">処遇改善加算（令和７年度の算定期間①）</t>
  </si>
  <si>
    <t xml:space="preserve">処遇改善加算（令和７年度の算定期間②（期中移行後））</t>
  </si>
  <si>
    <t xml:space="preserve">1 </t>
  </si>
  <si>
    <t xml:space="preserve">表１　加算率一覧</t>
  </si>
  <si>
    <t xml:space="preserve">表２　処遇改善加算Ⅰ～Ⅳと旧ベースアップ等加算の比率（月額賃金改善要件Ⅰ・Ⅱ）</t>
  </si>
  <si>
    <t xml:space="preserve">表３</t>
  </si>
  <si>
    <t xml:space="preserve">表５</t>
  </si>
  <si>
    <t xml:space="preserve">表６　処遇改善加算Ⅰ～Ⅳと旧ベースアップ等加算の比率（月額賃金改善要件Ⅰ・Ⅱ）</t>
  </si>
  <si>
    <t xml:space="preserve">表７　月額賃金改善要件Ⅱが適用される加算区分</t>
  </si>
  <si>
    <t xml:space="preserve">表８　キャリアパス要件Ⅳ　規定人数集計対象外リスト</t>
  </si>
  <si>
    <t xml:space="preserve">コード名</t>
  </si>
  <si>
    <t xml:space="preserve">コード値</t>
  </si>
  <si>
    <t xml:space="preserve">介護職員処遇改善加算</t>
  </si>
  <si>
    <t xml:space="preserve">介護職員等特定処遇改善加算</t>
  </si>
  <si>
    <t xml:space="preserve">介護職員等ベースアップ等支援加算</t>
  </si>
  <si>
    <t xml:space="preserve">（参考）令和６年度介護報酬改定による引上げ分</t>
  </si>
  <si>
    <t xml:space="preserve">旧ベースアップ等加算の加算率との比</t>
  </si>
  <si>
    <t xml:space="preserve">✓</t>
  </si>
  <si>
    <t xml:space="preserve">処遇改善加算Ⅳとの比</t>
  </si>
  <si>
    <t xml:space="preserve">令和７年３月時点の加算区分</t>
  </si>
  <si>
    <t xml:space="preserve">サービス区分</t>
  </si>
  <si>
    <t xml:space="preserve">対象</t>
  </si>
  <si>
    <t xml:space="preserve">キャリアパス要件等の適合状況に応じた加算率</t>
  </si>
  <si>
    <t xml:space="preserve">サービス提供体制強化加算等の算定状況に応じた加算率</t>
  </si>
  <si>
    <t xml:space="preserve">各要件の適合状況に応じた加算率（処遇改善加算（Ⅴ）は経過措置区分）</t>
  </si>
  <si>
    <t xml:space="preserve">処遇改善加算Ⅱ</t>
  </si>
  <si>
    <t xml:space="preserve">旧処遇改善加算Ⅰ</t>
  </si>
  <si>
    <t xml:space="preserve">旧処遇改善加算Ⅱ</t>
  </si>
  <si>
    <t xml:space="preserve">旧処遇改善加算Ⅲ</t>
  </si>
  <si>
    <t xml:space="preserve">旧処遇改善加算なし</t>
  </si>
  <si>
    <t xml:space="preserve">特定加算Ⅰ</t>
  </si>
  <si>
    <t xml:space="preserve">特定加算Ⅱ</t>
  </si>
  <si>
    <t xml:space="preserve">特定加算なし</t>
  </si>
  <si>
    <t xml:space="preserve">ベア加算あり</t>
  </si>
  <si>
    <t xml:space="preserve">ベア加算なし</t>
  </si>
  <si>
    <t xml:space="preserve">処遇改善加算Ⅲ</t>
  </si>
  <si>
    <t xml:space="preserve">処遇改善加算Ⅳ</t>
  </si>
  <si>
    <t xml:space="preserve">処遇改善加算Ⅴ（１）</t>
  </si>
  <si>
    <t xml:space="preserve">処遇改善加算Ⅴ（２）</t>
  </si>
  <si>
    <t xml:space="preserve">処遇改善加算Ⅴ（３）</t>
  </si>
  <si>
    <t xml:space="preserve">処遇改善加算Ⅴ（４）</t>
  </si>
  <si>
    <t xml:space="preserve">処遇改善加算Ⅴ（５）</t>
  </si>
  <si>
    <t xml:space="preserve">処遇改善加算Ⅴ（６）</t>
  </si>
  <si>
    <t xml:space="preserve">処遇改善加算Ⅴ（７）</t>
  </si>
  <si>
    <t xml:space="preserve">処遇改善加算Ⅴ（８）</t>
  </si>
  <si>
    <t xml:space="preserve">処遇改善加算Ⅴ（９）</t>
  </si>
  <si>
    <t xml:space="preserve">処遇改善加算Ⅴ（10）</t>
  </si>
  <si>
    <t xml:space="preserve">処遇改善加算Ⅴ（11）</t>
  </si>
  <si>
    <t xml:space="preserve">処遇改善加算Ⅴ（12）</t>
  </si>
  <si>
    <t xml:space="preserve">処遇改善加算Ⅴ（13）</t>
  </si>
  <si>
    <t xml:space="preserve">処遇改善加算Ⅴ（14）</t>
  </si>
  <si>
    <t xml:space="preserve">処遇改善加算なし</t>
  </si>
  <si>
    <t xml:space="preserve">訪問介護</t>
  </si>
  <si>
    <t xml:space="preserve">11</t>
  </si>
  <si>
    <t xml:space="preserve">表４</t>
  </si>
  <si>
    <t xml:space="preserve">夜間対応型訪問介護</t>
  </si>
  <si>
    <t xml:space="preserve">71</t>
  </si>
  <si>
    <t xml:space="preserve">○</t>
  </si>
  <si>
    <t xml:space="preserve">―</t>
  </si>
  <si>
    <t xml:space="preserve">定期巡回・随時対応型訪問介護看護</t>
  </si>
  <si>
    <t xml:space="preserve">76</t>
  </si>
  <si>
    <t xml:space="preserve">訪問入浴介護</t>
  </si>
  <si>
    <t xml:space="preserve">12</t>
  </si>
  <si>
    <t xml:space="preserve">介護予防訪問入浴介護</t>
  </si>
  <si>
    <t xml:space="preserve">62</t>
  </si>
  <si>
    <t xml:space="preserve">対象外</t>
  </si>
  <si>
    <t xml:space="preserve">通所介護</t>
  </si>
  <si>
    <t xml:space="preserve">15</t>
  </si>
  <si>
    <t xml:space="preserve">地域密着型通所介護</t>
  </si>
  <si>
    <t xml:space="preserve">78</t>
  </si>
  <si>
    <t xml:space="preserve">通所リハビリテーション</t>
  </si>
  <si>
    <t xml:space="preserve">16</t>
  </si>
  <si>
    <t xml:space="preserve">介護予防通所リハビリテーション</t>
  </si>
  <si>
    <t xml:space="preserve">66</t>
  </si>
  <si>
    <t xml:space="preserve">特定施設入居者生活介護</t>
  </si>
  <si>
    <t xml:space="preserve">33</t>
  </si>
  <si>
    <t xml:space="preserve">特定施設入居者生活介護（短期利用型）</t>
  </si>
  <si>
    <t xml:space="preserve">27</t>
  </si>
  <si>
    <t xml:space="preserve">介護予防特定施設入居者生活介護</t>
  </si>
  <si>
    <t xml:space="preserve">35</t>
  </si>
  <si>
    <t xml:space="preserve">地域密着型特定施設入居者生活介護</t>
  </si>
  <si>
    <t xml:space="preserve">36</t>
  </si>
  <si>
    <t xml:space="preserve">地域密着型特定施設入居者生活介護（短期利用型）</t>
  </si>
  <si>
    <t xml:space="preserve">28</t>
  </si>
  <si>
    <t xml:space="preserve">認知症対応型通所介護</t>
  </si>
  <si>
    <t xml:space="preserve">72</t>
  </si>
  <si>
    <t xml:space="preserve">介護予防認知症対応型通所介護</t>
  </si>
  <si>
    <t xml:space="preserve">74</t>
  </si>
  <si>
    <t xml:space="preserve">小規模多機能型居宅介護</t>
  </si>
  <si>
    <t xml:space="preserve">73</t>
  </si>
  <si>
    <t xml:space="preserve">小規模多機能型居宅介護（短期利用型）</t>
  </si>
  <si>
    <t xml:space="preserve">68</t>
  </si>
  <si>
    <t xml:space="preserve">介護予防小規模多機能型居宅介護</t>
  </si>
  <si>
    <t xml:space="preserve">75</t>
  </si>
  <si>
    <t xml:space="preserve">介護予防小規模多機能型居宅介護（短期利用型）</t>
  </si>
  <si>
    <t xml:space="preserve">69</t>
  </si>
  <si>
    <t xml:space="preserve">複合型サービス（看護小規模多機能型居宅介護）</t>
  </si>
  <si>
    <t xml:space="preserve">77</t>
  </si>
  <si>
    <t xml:space="preserve">複合型サービス（看護小規模多機能型居宅介護・短期利用型）</t>
  </si>
  <si>
    <t xml:space="preserve">79</t>
  </si>
  <si>
    <t xml:space="preserve">認知症対応型共同生活介護</t>
  </si>
  <si>
    <t xml:space="preserve">32</t>
  </si>
  <si>
    <t xml:space="preserve">認知症対応型共同生活介護（短期利用型）</t>
  </si>
  <si>
    <t xml:space="preserve">38</t>
  </si>
  <si>
    <t xml:space="preserve">介護予防認知症対応型共同生活介護</t>
  </si>
  <si>
    <t xml:space="preserve">37</t>
  </si>
  <si>
    <t xml:space="preserve">介護予防認知症対応型共同生活介護（短期利用型）</t>
  </si>
  <si>
    <t xml:space="preserve">39</t>
  </si>
  <si>
    <t xml:space="preserve">介護老人福祉施設サービス</t>
  </si>
  <si>
    <t xml:space="preserve">51</t>
  </si>
  <si>
    <t xml:space="preserve">地域密着型介護老人福祉施設</t>
  </si>
  <si>
    <t xml:space="preserve">54</t>
  </si>
  <si>
    <t xml:space="preserve">短期入所生活介護</t>
  </si>
  <si>
    <t xml:space="preserve">21</t>
  </si>
  <si>
    <t xml:space="preserve">介護予防短期入所生活介護</t>
  </si>
  <si>
    <t xml:space="preserve">24</t>
  </si>
  <si>
    <t xml:space="preserve">介護老人保健施設サービス</t>
  </si>
  <si>
    <t xml:space="preserve">52</t>
  </si>
  <si>
    <t xml:space="preserve">短期入所療養介護（介護老人保健施設）</t>
  </si>
  <si>
    <t xml:space="preserve">22</t>
  </si>
  <si>
    <t xml:space="preserve">介護予防短期入所療養介護（介護老人保健施設）</t>
  </si>
  <si>
    <t xml:space="preserve">25</t>
  </si>
  <si>
    <t xml:space="preserve">短期入所療養介護 （病院等（老健以外）)</t>
  </si>
  <si>
    <t xml:space="preserve">23</t>
  </si>
  <si>
    <t xml:space="preserve">介護予防短期入所療養介護 （病院等（老健以外）)</t>
  </si>
  <si>
    <t xml:space="preserve">26</t>
  </si>
  <si>
    <t xml:space="preserve">介護医療院サービス</t>
  </si>
  <si>
    <t xml:space="preserve">55</t>
  </si>
  <si>
    <t xml:space="preserve">短期入所療養介護（介護医療院）</t>
  </si>
  <si>
    <t xml:space="preserve">2A</t>
  </si>
  <si>
    <t xml:space="preserve">介護予防短期入所療養介護（介護医療院）</t>
  </si>
  <si>
    <t xml:space="preserve">2B</t>
  </si>
  <si>
    <t xml:space="preserve">訪問型サービス（独自）</t>
  </si>
  <si>
    <t xml:space="preserve">A2</t>
  </si>
  <si>
    <t xml:space="preserve">訪問型サービス（独自／定率）</t>
  </si>
  <si>
    <t xml:space="preserve">A3</t>
  </si>
  <si>
    <t xml:space="preserve">訪問型サービス（独自／定額）</t>
  </si>
  <si>
    <t xml:space="preserve">A4</t>
  </si>
  <si>
    <t xml:space="preserve">通所型サービス（独自）</t>
  </si>
  <si>
    <t xml:space="preserve">A6</t>
  </si>
  <si>
    <t xml:space="preserve">通所型サービス（独自／定率）</t>
  </si>
  <si>
    <t xml:space="preserve">A7</t>
  </si>
  <si>
    <t xml:space="preserve">通所型サービス（独自／定額）</t>
  </si>
  <si>
    <t xml:space="preserve">A8</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</si>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</sst>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8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4"/>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sz val="14"/>
      <color rgb="FF000000"/>
      <name val="ＭＳ Ｐゴシック"/>
      <family val="3"/>
      <charset val="128"/>
    </font>
    <font>
      <sz val="8"/>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sz val="12"/>
      <color rgb="FFFFFFFF"/>
      <name val="ＭＳ Ｐゴシック"/>
      <family val="3"/>
      <charset val="128"/>
    </font>
    <font>
      <sz val="9"/>
      <color rgb="FF7F7F7F"/>
      <name val="ＭＳ Ｐゴシック"/>
      <family val="3"/>
      <charset val="128"/>
    </font>
    <font>
      <b val="true"/>
      <sz val="9"/>
      <color rgb="FF000000"/>
      <name val="ＭＳ Ｐゴシック"/>
      <family val="3"/>
      <charset val="128"/>
    </font>
    <font>
      <sz val="8.5"/>
      <color rgb="FF000000"/>
      <name val="ＭＳ Ｐゴシック"/>
      <family val="3"/>
      <charset val="128"/>
    </font>
    <font>
      <b val="true"/>
      <sz val="9"/>
      <color rgb="FF7F7F7F"/>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000000"/>
      <name val="ＭＳ Ｐゴシック"/>
      <family val="3"/>
      <charset val="128"/>
    </font>
    <font>
      <b val="true"/>
      <sz val="9.5"/>
      <color rgb="FF000000"/>
      <name val="ＭＳ Ｐゴシック"/>
      <family val="3"/>
      <charset val="128"/>
    </font>
    <font>
      <sz val="10"/>
      <color rgb="FF7F7F7F"/>
      <name val="ＭＳ Ｐゴシック"/>
      <family val="3"/>
      <charset val="128"/>
    </font>
    <font>
      <sz val="9"/>
      <color rgb="FF404040"/>
      <name val="ＭＳ Ｐゴシック"/>
      <family val="3"/>
      <charset val="128"/>
    </font>
    <font>
      <b val="true"/>
      <sz val="9.5"/>
      <color rgb="FFFF0000"/>
      <name val="ＭＳ Ｐゴシック"/>
      <family val="3"/>
      <charset val="128"/>
    </font>
    <font>
      <b val="true"/>
      <sz val="10"/>
      <color rgb="FF7F7F7F"/>
      <name val="ＭＳ Ｐゴシック"/>
      <family val="3"/>
      <charset val="128"/>
    </font>
    <font>
      <sz val="10"/>
      <color rgb="FF404040"/>
      <name val="ＭＳ Ｐゴシック"/>
      <family val="3"/>
      <charset val="128"/>
    </font>
    <font>
      <b val="true"/>
      <sz val="10"/>
      <name val="ＭＳ Ｐゴシック"/>
      <family val="3"/>
      <charset val="128"/>
    </font>
    <font>
      <b val="true"/>
      <sz val="11"/>
      <color rgb="FFFF000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u val="single"/>
      <sz val="9"/>
      <color rgb="FF000000"/>
      <name val="MS P ゴシック"/>
      <family val="3"/>
      <charset val="128"/>
    </font>
    <font>
      <sz val="9"/>
      <color rgb="FF000000"/>
      <name val="MS P ゴシック"/>
      <family val="3"/>
      <charset val="128"/>
    </font>
    <font>
      <b val="true"/>
      <sz val="16"/>
      <color rgb="FF000000"/>
      <name val="游明朝"/>
      <family val="2"/>
      <charset val="128"/>
    </font>
    <font>
      <b val="true"/>
      <sz val="16"/>
      <name val="游明朝"/>
      <family val="2"/>
      <charset val="128"/>
    </font>
    <font>
      <sz val="9"/>
      <name val="ＭＳ 明朝"/>
      <family val="1"/>
      <charset val="128"/>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DEADA"/>
      </patternFill>
    </fill>
    <fill>
      <patternFill patternType="solid">
        <fgColor rgb="FFFFF2CC"/>
        <bgColor rgb="FFFDEADA"/>
      </patternFill>
    </fill>
    <fill>
      <patternFill patternType="solid">
        <fgColor rgb="FFFFC000"/>
        <bgColor rgb="FFFFCC00"/>
      </patternFill>
    </fill>
    <fill>
      <patternFill patternType="solid">
        <fgColor rgb="FF808080"/>
        <bgColor rgb="FF7F7F7F"/>
      </patternFill>
    </fill>
    <fill>
      <patternFill patternType="solid">
        <fgColor rgb="FFFDEADA"/>
        <bgColor rgb="FFFFF2CC"/>
      </patternFill>
    </fill>
    <fill>
      <patternFill patternType="solid">
        <fgColor rgb="FFFFE5FC"/>
        <bgColor rgb="FFFDEADA"/>
      </patternFill>
    </fill>
  </fills>
  <borders count="152">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style="medium"/>
      <top style="medium"/>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color rgb="FF7F7F7F"/>
      </left>
      <right style="thin">
        <color rgb="FF7F7F7F"/>
      </right>
      <top style="thin">
        <color rgb="FF7F7F7F"/>
      </top>
      <bottom/>
      <diagonal/>
    </border>
    <border diagonalUp="false" diagonalDown="false">
      <left style="thin">
        <color rgb="FF808080"/>
      </left>
      <right/>
      <top style="thin">
        <color rgb="FF808080"/>
      </top>
      <bottom style="thin">
        <color rgb="FF808080"/>
      </bottom>
      <diagonal/>
    </border>
    <border diagonalUp="false" diagonalDown="false">
      <left style="thin">
        <color rgb="FF808080"/>
      </left>
      <right style="thin">
        <color rgb="FF808080"/>
      </right>
      <top style="thin">
        <color rgb="FF808080"/>
      </top>
      <bottom/>
      <diagonal/>
    </border>
    <border diagonalUp="false" diagonalDown="false">
      <left style="hair"/>
      <right style="thin"/>
      <top style="thin"/>
      <bottom style="thin"/>
      <diagonal/>
    </border>
    <border diagonalUp="false" diagonalDown="false">
      <left/>
      <right style="medium"/>
      <top/>
      <bottom/>
      <diagonal/>
    </border>
    <border diagonalUp="false" diagonalDown="false">
      <left style="medium"/>
      <right/>
      <top/>
      <bottom/>
      <diagonal/>
    </border>
    <border diagonalUp="false" diagonalDown="false">
      <left/>
      <right/>
      <top style="thin">
        <color rgb="FF808080"/>
      </top>
      <bottom/>
      <diagonal/>
    </border>
    <border diagonalUp="false" diagonalDown="false">
      <left/>
      <right style="thin"/>
      <top style="hair"/>
      <bottom style="thin"/>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style="thin">
        <color rgb="FF7F7F7F"/>
      </right>
      <top style="thin">
        <color rgb="FF7F7F7F"/>
      </top>
      <bottom style="thin">
        <color rgb="FF7F7F7F"/>
      </botto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style="medium"/>
      <top style="hair"/>
      <bottom style="thin"/>
      <diagonal/>
    </border>
    <border diagonalUp="false" diagonalDown="false">
      <left/>
      <right/>
      <top style="hair"/>
      <bottom/>
      <diagonal/>
    </border>
    <border diagonalUp="false" diagonalDown="false">
      <left/>
      <right/>
      <top style="hair"/>
      <bottom style="medium"/>
      <diagonal/>
    </border>
    <border diagonalUp="false" diagonalDown="false">
      <left style="medium"/>
      <right style="medium"/>
      <top style="medium"/>
      <botto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hair"/>
      <right style="thin"/>
      <top style="hair"/>
      <bottom style="hair"/>
      <diagonal/>
    </border>
    <border diagonalUp="false" diagonalDown="false">
      <left style="hair"/>
      <right style="hair"/>
      <top/>
      <bottom style="hair"/>
      <diagonal/>
    </border>
    <border diagonalUp="false" diagonalDown="false">
      <left style="hair"/>
      <right style="hair"/>
      <top style="hair"/>
      <bottom style="thin"/>
      <diagonal/>
    </border>
    <border diagonalUp="false" diagonalDown="false">
      <left/>
      <right style="medium"/>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style="medium"/>
      <right style="thin"/>
      <top style="thin"/>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medium"/>
      <bottom/>
      <diagonal/>
    </border>
    <border diagonalUp="false" diagonalDown="false">
      <left style="thin"/>
      <right/>
      <top style="medium"/>
      <bottom/>
      <diagonal/>
    </border>
    <border diagonalUp="false" diagonalDown="false">
      <left/>
      <right style="thin">
        <color rgb="FF7F7F7F"/>
      </right>
      <top style="thin">
        <color rgb="FF7F7F7F"/>
      </top>
      <bottom style="thin"/>
      <diagonal/>
    </border>
    <border diagonalUp="false" diagonalDown="false">
      <left style="thin">
        <color rgb="FF7F7F7F"/>
      </left>
      <right style="thin">
        <color rgb="FF7F7F7F"/>
      </right>
      <top style="thin">
        <color rgb="FF7F7F7F"/>
      </top>
      <bottom style="thin"/>
      <diagonal/>
    </border>
    <border diagonalUp="false" diagonalDown="false">
      <left style="thin">
        <color rgb="FF7F7F7F"/>
      </left>
      <right/>
      <top style="thin">
        <color rgb="FF7F7F7F"/>
      </top>
      <bottom style="thin"/>
      <diagonal/>
    </border>
    <border diagonalUp="false" diagonalDown="false">
      <left/>
      <right style="thin">
        <color rgb="FF7F7F7F"/>
      </right>
      <top/>
      <bottom style="thin">
        <color rgb="FF7F7F7F"/>
      </bottom>
      <diagonal/>
    </border>
    <border diagonalUp="false" diagonalDown="false">
      <left style="thin">
        <color rgb="FF7F7F7F"/>
      </left>
      <right style="thin">
        <color rgb="FF7F7F7F"/>
      </right>
      <top/>
      <bottom style="thin">
        <color rgb="FF7F7F7F"/>
      </bottom>
      <diagonal/>
    </border>
    <border diagonalUp="false" diagonalDown="false">
      <left/>
      <right style="thin">
        <color rgb="FF7F7F7F"/>
      </right>
      <top style="thin">
        <color rgb="FF7F7F7F"/>
      </top>
      <bottom/>
      <diagonal/>
    </border>
    <border diagonalUp="false" diagonalDown="false">
      <left style="medium"/>
      <right style="thin"/>
      <top style="thin"/>
      <bottom style="medium"/>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thin">
        <color rgb="FF7F7F7F"/>
      </right>
      <top style="thin"/>
      <bottom style="medium"/>
      <diagonal/>
    </border>
    <border diagonalUp="false" diagonalDown="false">
      <left style="thin">
        <color rgb="FF7F7F7F"/>
      </left>
      <right style="thin">
        <color rgb="FF7F7F7F"/>
      </right>
      <top style="thin"/>
      <bottom style="medium"/>
      <diagonal/>
    </border>
    <border diagonalUp="false" diagonalDown="false">
      <left/>
      <right/>
      <top style="thin"/>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medium"/>
      <bottom style="thin"/>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3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left" vertical="center" textRotation="0" wrapText="false" indent="0" shrinkToFit="false"/>
      <protection locked="true" hidden="false"/>
    </xf>
    <xf numFmtId="164" fontId="4" fillId="16" borderId="14" xfId="0" applyFont="true" applyBorder="true" applyAlignment="true" applyProtection="true">
      <alignment horizontal="left" vertical="center" textRotation="0" wrapText="false" indent="0" shrinkToFit="false"/>
      <protection locked="fals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16" borderId="16" xfId="0" applyFont="true" applyBorder="true" applyAlignment="true" applyProtection="true">
      <alignment horizontal="left"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4" fillId="16" borderId="19" xfId="0" applyFont="true" applyBorder="true" applyAlignment="true" applyProtection="true">
      <alignment horizontal="center" vertical="center" textRotation="0" wrapText="false" indent="0" shrinkToFit="false"/>
      <protection locked="fals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16" borderId="23" xfId="0" applyFont="true" applyBorder="true" applyAlignment="true" applyProtection="true">
      <alignment horizontal="left" vertical="center" textRotation="0" wrapText="false" indent="0" shrinkToFit="false"/>
      <protection locked="false" hidden="false"/>
    </xf>
    <xf numFmtId="164" fontId="4" fillId="0" borderId="10" xfId="0" applyFont="true" applyBorder="true" applyAlignment="true" applyProtection="true">
      <alignment horizontal="general" vertical="center" textRotation="0" wrapText="true" indent="0" shrinkToFit="tru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5" xfId="0" applyFont="true" applyBorder="true" applyAlignment="true" applyProtection="true">
      <alignment horizontal="general" vertical="center" textRotation="0" wrapText="false" indent="0" shrinkToFit="true"/>
      <protection locked="true" hidden="false"/>
    </xf>
    <xf numFmtId="164" fontId="30" fillId="16" borderId="25" xfId="20" applyFont="fals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15" xfId="0" applyFont="true" applyBorder="true" applyAlignment="true" applyProtection="true">
      <alignment horizontal="general" vertical="center" textRotation="0" wrapText="false" indent="0" shrinkToFit="false"/>
      <protection locked="false" hidden="false"/>
    </xf>
    <xf numFmtId="164" fontId="4" fillId="16" borderId="15" xfId="0" applyFont="true" applyBorder="true" applyAlignment="true" applyProtection="true">
      <alignment horizontal="general" vertical="center" textRotation="0" wrapText="true" indent="0" shrinkToFit="false"/>
      <protection locked="false" hidden="false"/>
    </xf>
    <xf numFmtId="164" fontId="32" fillId="16" borderId="15"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31" xfId="0" applyFont="true" applyBorder="true" applyAlignment="true" applyProtection="true">
      <alignment horizontal="center" vertical="center" textRotation="0" wrapText="false" indent="0" shrinkToFit="false"/>
      <protection locked="true" hidden="false"/>
    </xf>
    <xf numFmtId="169" fontId="4" fillId="0" borderId="0" xfId="0" applyFont="true" applyBorder="false" applyAlignment="true" applyProtection="true">
      <alignment horizontal="general" vertical="center" textRotation="0" wrapText="false" indent="0" shrinkToFit="false"/>
      <protection locked="true" hidden="false"/>
    </xf>
    <xf numFmtId="170" fontId="4" fillId="0" borderId="13" xfId="0" applyFont="true" applyBorder="true" applyAlignment="true" applyProtection="tru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10" xfId="0" applyFont="true" applyBorder="true" applyAlignment="true" applyProtection="true">
      <alignment horizontal="general" vertical="center" textRotation="0" wrapText="tru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4" fontId="4" fillId="16" borderId="10" xfId="0" applyFont="true" applyBorder="true" applyAlignment="true" applyProtection="true">
      <alignment horizontal="general" vertical="center" textRotation="0" wrapText="false" indent="0" shrinkToFit="false"/>
      <protection locked="false" hidden="false"/>
    </xf>
    <xf numFmtId="164" fontId="32" fillId="16" borderId="10" xfId="0" applyFont="true" applyBorder="true" applyAlignment="true" applyProtection="true">
      <alignment horizontal="general" vertical="center" textRotation="0" wrapText="true" indent="0" shrinkToFit="false"/>
      <protection locked="false" hidden="false"/>
    </xf>
    <xf numFmtId="164" fontId="4" fillId="16" borderId="34" xfId="0" applyFont="true" applyBorder="true" applyAlignment="true" applyProtection="true">
      <alignment horizontal="general" vertical="center" textRotation="0" wrapText="true" indent="0" shrinkToFit="false"/>
      <protection locked="false" hidden="false"/>
    </xf>
    <xf numFmtId="167" fontId="31" fillId="16" borderId="35" xfId="0" applyFont="true" applyBorder="true" applyAlignment="true" applyProtection="true">
      <alignment horizontal="center" vertical="center" textRotation="0" wrapText="false" indent="0" shrinkToFit="false"/>
      <protection locked="false" hidden="false"/>
    </xf>
    <xf numFmtId="167" fontId="31" fillId="16" borderId="36"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center" vertical="center" textRotation="0" wrapText="false" indent="0" shrinkToFit="false"/>
      <protection locked="true" hidden="false"/>
    </xf>
    <xf numFmtId="170" fontId="4" fillId="24" borderId="10" xfId="0" applyFont="true" applyBorder="true" applyAlignment="true" applyProtection="true">
      <alignment horizontal="center" vertical="center" textRotation="0" wrapText="false" indent="0" shrinkToFit="false"/>
      <protection locked="true" hidden="false"/>
    </xf>
    <xf numFmtId="164" fontId="43" fillId="24" borderId="0" xfId="0" applyFont="true" applyBorder="true" applyAlignment="true" applyProtection="true">
      <alignment horizontal="center" vertical="center" textRotation="0" wrapText="false" indent="0" shrinkToFit="false"/>
      <protection locked="true" hidden="false"/>
    </xf>
    <xf numFmtId="164" fontId="43" fillId="24" borderId="0" xfId="0" applyFont="true" applyBorder="false" applyAlignment="true" applyProtection="true">
      <alignment horizontal="center" vertical="center" textRotation="0" wrapText="false" indent="0" shrinkToFit="false"/>
      <protection locked="true" hidden="false"/>
    </xf>
    <xf numFmtId="164" fontId="29" fillId="24" borderId="0" xfId="0" applyFont="true" applyBorder="fals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5" fillId="24" borderId="38" xfId="0" applyFont="true" applyBorder="true" applyAlignment="true" applyProtection="true">
      <alignment horizontal="center" vertical="center" textRotation="0" wrapText="false" indent="0" shrinkToFit="false"/>
      <protection locked="true" hidden="false"/>
    </xf>
    <xf numFmtId="170" fontId="45" fillId="24" borderId="39"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45" fillId="24" borderId="27" xfId="0" applyFont="true" applyBorder="true" applyAlignment="true" applyProtection="true">
      <alignment horizontal="center" vertical="center" textRotation="0" wrapText="false" indent="0" shrinkToFit="false"/>
      <protection locked="true" hidden="false"/>
    </xf>
    <xf numFmtId="170" fontId="45" fillId="24" borderId="40" xfId="0" applyFont="true" applyBorder="true" applyAlignment="true" applyProtection="true">
      <alignment horizontal="general" vertical="center" textRotation="0" wrapText="true" indent="0" shrinkToFit="false"/>
      <protection locked="true" hidden="false"/>
    </xf>
    <xf numFmtId="164" fontId="45" fillId="24" borderId="13" xfId="0" applyFont="true" applyBorder="true" applyAlignment="true" applyProtection="true">
      <alignment horizontal="center" vertical="center" textRotation="0" wrapText="true" indent="0" shrinkToFit="false"/>
      <protection locked="true" hidden="false"/>
    </xf>
    <xf numFmtId="164" fontId="45" fillId="24" borderId="38" xfId="0" applyFont="true" applyBorder="true" applyAlignment="true" applyProtection="true">
      <alignment horizontal="general" vertical="center" textRotation="0" wrapText="false" indent="0" shrinkToFit="false"/>
      <protection locked="true" hidden="false"/>
    </xf>
    <xf numFmtId="170" fontId="45" fillId="24" borderId="41" xfId="0" applyFont="true" applyBorder="true" applyAlignment="true" applyProtection="true">
      <alignment horizontal="general" vertical="center" textRotation="0" wrapText="false" indent="0" shrinkToFit="false"/>
      <protection locked="true" hidden="false"/>
    </xf>
    <xf numFmtId="164" fontId="45" fillId="24" borderId="13" xfId="0" applyFont="true" applyBorder="true" applyAlignment="true" applyProtection="true">
      <alignment horizontal="general" vertical="center" textRotation="0" wrapText="false" indent="0" shrinkToFit="false"/>
      <protection locked="true" hidden="false"/>
    </xf>
    <xf numFmtId="164" fontId="45" fillId="24" borderId="42" xfId="0" applyFont="true" applyBorder="true" applyAlignment="true" applyProtection="true">
      <alignment horizontal="general" vertical="center" textRotation="0" wrapText="false" indent="0" shrinkToFit="false"/>
      <protection locked="true" hidden="false"/>
    </xf>
    <xf numFmtId="164" fontId="44" fillId="24" borderId="42" xfId="0" applyFont="true" applyBorder="true" applyAlignment="true" applyProtection="true">
      <alignment horizontal="general" vertical="center" textRotation="0" wrapText="false" indent="0" shrinkToFit="false"/>
      <protection locked="true" hidden="false"/>
    </xf>
    <xf numFmtId="170" fontId="45" fillId="24" borderId="22" xfId="0" applyFont="true" applyBorder="true" applyAlignment="true" applyProtection="true">
      <alignment horizontal="general" vertical="center" textRotation="0" wrapText="false" indent="0" shrinkToFit="false"/>
      <protection locked="true" hidden="false"/>
    </xf>
    <xf numFmtId="170" fontId="45" fillId="24" borderId="15" xfId="0" applyFont="true" applyBorder="true" applyAlignment="true" applyProtection="true">
      <alignment horizontal="general" vertical="center" textRotation="0" wrapText="false" indent="0" shrinkToFit="false"/>
      <protection locked="true" hidden="false"/>
    </xf>
    <xf numFmtId="164" fontId="45" fillId="24" borderId="43"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false" applyAlignment="true" applyProtection="true">
      <alignment horizontal="general" vertical="center" textRotation="0" wrapText="false" indent="0" shrinkToFit="false"/>
      <protection locked="true" hidden="false"/>
    </xf>
    <xf numFmtId="164" fontId="45" fillId="24" borderId="44" xfId="0" applyFont="true" applyBorder="true" applyAlignment="true" applyProtection="true">
      <alignment horizontal="center" vertical="center" textRotation="0" wrapText="true" indent="0" shrinkToFit="false"/>
      <protection locked="true" hidden="false"/>
    </xf>
    <xf numFmtId="164" fontId="45" fillId="24" borderId="10" xfId="0" applyFont="true" applyBorder="true" applyAlignment="true" applyProtection="true">
      <alignment horizontal="center" vertical="center" textRotation="0" wrapText="false" indent="0" shrinkToFit="false"/>
      <protection locked="true" hidden="false"/>
    </xf>
    <xf numFmtId="170" fontId="45" fillId="24" borderId="10"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29"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general"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true"/>
      <protection locked="true" hidden="false"/>
    </xf>
    <xf numFmtId="168" fontId="26" fillId="24" borderId="0" xfId="0" applyFont="true" applyBorder="false" applyAlignment="true" applyProtection="true">
      <alignment horizontal="right" vertical="center" textRotation="0" wrapText="false" indent="0" shrinkToFit="false"/>
      <protection locked="true" hidden="false"/>
    </xf>
    <xf numFmtId="164" fontId="26" fillId="24" borderId="0" xfId="0" applyFont="true" applyBorder="fals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right" vertical="center"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7" fillId="25" borderId="10" xfId="0" applyFont="true" applyBorder="true" applyAlignment="true" applyProtection="true">
      <alignment horizontal="left" vertical="center" textRotation="0" wrapText="false" indent="0" shrinkToFit="false"/>
      <protection locked="true" hidden="false"/>
    </xf>
    <xf numFmtId="164" fontId="48" fillId="24" borderId="13" xfId="0" applyFont="true" applyBorder="true" applyAlignment="true" applyProtection="true">
      <alignment horizontal="center" vertical="center" textRotation="0" wrapText="false" indent="0" shrinkToFit="false"/>
      <protection locked="true" hidden="false"/>
    </xf>
    <xf numFmtId="164" fontId="48" fillId="24" borderId="31" xfId="0" applyFont="true" applyBorder="true" applyAlignment="true" applyProtection="true">
      <alignment horizontal="left" vertical="center" textRotation="0" wrapText="false" indent="0" shrinkToFit="false"/>
      <protection locked="true" hidden="false"/>
    </xf>
    <xf numFmtId="171" fontId="44" fillId="0" borderId="45" xfId="74" applyFont="true" applyBorder="true" applyAlignment="true" applyProtection="true">
      <alignment horizontal="right" vertical="center" textRotation="0" wrapText="false" indent="0" shrinkToFit="true"/>
      <protection locked="true" hidden="false"/>
    </xf>
    <xf numFmtId="164" fontId="48" fillId="0" borderId="46" xfId="0" applyFont="true" applyBorder="true" applyAlignment="true" applyProtection="true">
      <alignment horizontal="general" vertical="center" textRotation="0" wrapText="false" indent="0" shrinkToFit="false"/>
      <protection locked="true" hidden="false"/>
    </xf>
    <xf numFmtId="164" fontId="48" fillId="24" borderId="42" xfId="0" applyFont="true" applyBorder="true" applyAlignment="true" applyProtection="true">
      <alignment horizontal="left" vertical="center" textRotation="0" wrapText="false" indent="0" shrinkToFit="false"/>
      <protection locked="true" hidden="false"/>
    </xf>
    <xf numFmtId="171" fontId="44" fillId="26" borderId="11" xfId="74" applyFont="true" applyBorder="true" applyAlignment="true" applyProtection="true">
      <alignment horizontal="right" vertical="center" textRotation="0" wrapText="false" indent="0" shrinkToFit="true"/>
      <protection locked="false" hidden="false"/>
    </xf>
    <xf numFmtId="164" fontId="48" fillId="0" borderId="31" xfId="0" applyFont="true" applyBorder="true" applyAlignment="true" applyProtection="true">
      <alignment horizontal="general" vertical="center" textRotation="0" wrapText="false" indent="0" shrinkToFit="false"/>
      <protection locked="true" hidden="false"/>
    </xf>
    <xf numFmtId="164" fontId="49" fillId="27" borderId="11"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true" applyAlignment="true" applyProtection="true">
      <alignment horizontal="general" vertical="center" textRotation="0" wrapText="true" indent="0" shrinkToFit="false"/>
      <protection locked="true" hidden="false"/>
    </xf>
    <xf numFmtId="164" fontId="22" fillId="24" borderId="21" xfId="0" applyFont="true" applyBorder="true" applyAlignment="true" applyProtection="true">
      <alignment horizontal="general" vertical="center" textRotation="0" wrapText="true" indent="0" shrinkToFit="false"/>
      <protection locked="true" hidden="false"/>
    </xf>
    <xf numFmtId="164" fontId="22" fillId="24" borderId="47" xfId="0" applyFont="true" applyBorder="true" applyAlignment="true" applyProtection="true">
      <alignment horizontal="general" vertical="center" textRotation="0" wrapText="true" indent="0" shrinkToFit="false"/>
      <protection locked="true" hidden="false"/>
    </xf>
    <xf numFmtId="164" fontId="48" fillId="24" borderId="31" xfId="0" applyFont="true" applyBorder="true" applyAlignment="true" applyProtection="true">
      <alignment horizontal="left" vertical="center" textRotation="0" wrapText="true" indent="0" shrinkToFit="false"/>
      <protection locked="true" hidden="false"/>
    </xf>
    <xf numFmtId="170" fontId="49" fillId="27" borderId="11" xfId="0" applyFont="true" applyBorder="true" applyAlignment="true" applyProtection="true">
      <alignment horizontal="center" vertical="center" textRotation="0" wrapText="false" indent="0" shrinkToFit="false"/>
      <protection locked="true" hidden="false"/>
    </xf>
    <xf numFmtId="164" fontId="49" fillId="0" borderId="11" xfId="0" applyFont="true" applyBorder="true" applyAlignment="true" applyProtection="true">
      <alignment horizontal="left" vertical="center" textRotation="0" wrapText="false" indent="0" shrinkToFit="false"/>
      <protection locked="true" hidden="false"/>
    </xf>
    <xf numFmtId="164" fontId="48" fillId="24" borderId="42" xfId="0" applyFont="true" applyBorder="true" applyAlignment="true" applyProtection="true">
      <alignment horizontal="left" vertical="center" textRotation="0" wrapText="true" indent="0" shrinkToFit="false"/>
      <protection locked="true" hidden="false"/>
    </xf>
    <xf numFmtId="164" fontId="48" fillId="0" borderId="32" xfId="0" applyFont="true" applyBorder="tru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true" indent="0" shrinkToFit="false"/>
      <protection locked="true" hidden="false"/>
    </xf>
    <xf numFmtId="164" fontId="48" fillId="24"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center" vertical="center" textRotation="0" wrapText="true" indent="0" shrinkToFit="true"/>
      <protection locked="true" hidden="false"/>
    </xf>
    <xf numFmtId="172" fontId="44" fillId="24" borderId="0" xfId="19" applyFont="true" applyBorder="true" applyAlignment="true" applyProtection="true">
      <alignment horizontal="center" vertical="center" textRotation="0" wrapText="false" indent="0" shrinkToFit="false"/>
      <protection locked="true" hidden="false"/>
    </xf>
    <xf numFmtId="164" fontId="32" fillId="24" borderId="0" xfId="0" applyFont="true" applyBorder="false" applyAlignment="true" applyProtection="true">
      <alignment horizontal="left" vertical="top" textRotation="0" wrapText="true" indent="0" shrinkToFit="true"/>
      <protection locked="true" hidden="false"/>
    </xf>
    <xf numFmtId="168" fontId="48" fillId="24" borderId="0" xfId="0" applyFont="true" applyBorder="false" applyAlignment="true" applyProtection="true">
      <alignment horizontal="general" vertical="center" textRotation="0" wrapText="false" indent="0" shrinkToFit="false"/>
      <protection locked="true" hidden="false"/>
    </xf>
    <xf numFmtId="168" fontId="48" fillId="0"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left" vertical="top"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4"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true" applyProtection="true">
      <alignment horizontal="general" vertical="center" textRotation="0" wrapText="false" indent="0" shrinkToFit="false"/>
      <protection locked="true" hidden="false"/>
    </xf>
    <xf numFmtId="164" fontId="14" fillId="24" borderId="38" xfId="0" applyFont="true" applyBorder="true" applyAlignment="true" applyProtection="true">
      <alignment horizontal="center"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8" fontId="44" fillId="0" borderId="11" xfId="0" applyFont="true" applyBorder="true" applyAlignment="true" applyProtection="true">
      <alignment horizontal="right" vertical="center" textRotation="0" wrapText="false" indent="0" shrinkToFit="true"/>
      <protection locked="true" hidden="false"/>
    </xf>
    <xf numFmtId="168" fontId="48" fillId="0" borderId="49" xfId="0" applyFont="true" applyBorder="true" applyAlignment="true" applyProtection="true">
      <alignment horizontal="general" vertical="center" textRotation="0" wrapText="false" indent="0" shrinkToFit="false"/>
      <protection locked="true" hidden="false"/>
    </xf>
    <xf numFmtId="164" fontId="0" fillId="24" borderId="44" xfId="0" applyFont="true" applyBorder="true" applyAlignment="tru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right" vertical="center" textRotation="255" wrapText="false" indent="0" shrinkToFit="false"/>
      <protection locked="true" hidden="false"/>
    </xf>
    <xf numFmtId="164" fontId="49" fillId="24" borderId="11" xfId="0" applyFont="true" applyBorder="true" applyAlignment="true" applyProtection="true">
      <alignment horizontal="left" vertical="center" textRotation="0" wrapText="true" indent="0" shrinkToFit="false"/>
      <protection locked="true" hidden="false"/>
    </xf>
    <xf numFmtId="164" fontId="14" fillId="24" borderId="44" xfId="0" applyFont="true" applyBorder="true" applyAlignment="true" applyProtection="true">
      <alignment horizontal="center" vertical="center" textRotation="0" wrapText="false" indent="0" shrinkToFit="false"/>
      <protection locked="true" hidden="false"/>
    </xf>
    <xf numFmtId="164" fontId="48" fillId="24" borderId="50" xfId="0" applyFont="true" applyBorder="true" applyAlignment="true" applyProtection="true">
      <alignment horizontal="left" vertical="center" textRotation="0" wrapText="false" indent="0" shrinkToFit="false"/>
      <protection locked="true" hidden="false"/>
    </xf>
    <xf numFmtId="168" fontId="44" fillId="26" borderId="11" xfId="0" applyFont="true" applyBorder="true" applyAlignment="true" applyProtection="true">
      <alignment horizontal="right" vertical="center" textRotation="0" wrapText="false" indent="0" shrinkToFit="true"/>
      <protection locked="false" hidden="false"/>
    </xf>
    <xf numFmtId="164" fontId="48" fillId="24" borderId="51" xfId="0" applyFont="true" applyBorder="true" applyAlignment="true" applyProtection="true">
      <alignment horizontal="left" vertical="center" textRotation="0" wrapText="true" indent="0" shrinkToFit="false"/>
      <protection locked="true" hidden="false"/>
    </xf>
    <xf numFmtId="164" fontId="48" fillId="24" borderId="41" xfId="0" applyFont="true" applyBorder="true" applyAlignment="true" applyProtection="true">
      <alignment horizontal="left" vertical="center" textRotation="0" wrapText="true" indent="0" shrinkToFit="false"/>
      <protection locked="true" hidden="false"/>
    </xf>
    <xf numFmtId="168" fontId="48" fillId="0" borderId="31" xfId="0" applyFont="true" applyBorder="true" applyAlignment="true" applyProtection="true">
      <alignment horizontal="general" vertical="center" textRotation="0" wrapText="false" indent="0" shrinkToFit="false"/>
      <protection locked="true" hidden="false"/>
    </xf>
    <xf numFmtId="164" fontId="14" fillId="24" borderId="52" xfId="0" applyFont="true" applyBorder="true" applyAlignment="true" applyProtection="true">
      <alignment horizontal="center" vertical="center" textRotation="0" wrapText="false" indent="0" shrinkToFit="false"/>
      <protection locked="true" hidden="false"/>
    </xf>
    <xf numFmtId="164" fontId="48" fillId="24" borderId="53" xfId="0" applyFont="true" applyBorder="true" applyAlignment="true" applyProtection="true">
      <alignment horizontal="left" vertical="center" textRotation="0" wrapText="false" indent="0" shrinkToFit="false"/>
      <protection locked="true" hidden="false"/>
    </xf>
    <xf numFmtId="164" fontId="48" fillId="24" borderId="53"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32" fillId="24" borderId="0" xfId="0" applyFont="true" applyBorder="false" applyAlignment="true" applyProtection="true">
      <alignment horizontal="center" vertical="top" textRotation="0" wrapText="false" indent="0" shrinkToFit="false"/>
      <protection locked="true" hidden="false"/>
    </xf>
    <xf numFmtId="164" fontId="32" fillId="24" borderId="0" xfId="0" applyFont="true" applyBorder="true" applyAlignment="true" applyProtection="true">
      <alignment horizontal="left" vertical="top" textRotation="0" wrapText="true" indent="0" shrinkToFit="false"/>
      <protection locked="true" hidden="false"/>
    </xf>
    <xf numFmtId="164" fontId="32"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32" fillId="24" borderId="0"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general" vertical="center" textRotation="0" wrapText="true" indent="0" shrinkToFit="false"/>
      <protection locked="true" hidden="false"/>
    </xf>
    <xf numFmtId="164" fontId="47" fillId="26" borderId="14" xfId="0" applyFont="true" applyBorder="true" applyAlignment="true" applyProtection="true">
      <alignment horizontal="left" vertical="center" textRotation="0" wrapText="true" indent="0" shrinkToFit="false"/>
      <protection locked="false" hidden="false"/>
    </xf>
    <xf numFmtId="164" fontId="49" fillId="0" borderId="11" xfId="0" applyFont="true" applyBorder="true" applyAlignment="true" applyProtection="true">
      <alignment horizontal="center" vertical="center" textRotation="0" wrapText="false" indent="0" shrinkToFit="false"/>
      <protection locked="true" hidden="false"/>
    </xf>
    <xf numFmtId="164" fontId="47" fillId="26" borderId="55"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false" indent="0" shrinkToFit="false"/>
      <protection locked="true" hidden="false"/>
    </xf>
    <xf numFmtId="167" fontId="29" fillId="24" borderId="0" xfId="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51" fillId="0" borderId="56"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center" vertical="center" textRotation="0" wrapText="false" indent="0" shrinkToFit="false"/>
      <protection locked="true" hidden="false"/>
    </xf>
    <xf numFmtId="167" fontId="45" fillId="0" borderId="13" xfId="0" applyFont="true" applyBorder="true" applyAlignment="true" applyProtection="true">
      <alignment horizontal="left" vertical="center" textRotation="0" wrapText="true" indent="0" shrinkToFit="false"/>
      <protection locked="true" hidden="false"/>
    </xf>
    <xf numFmtId="170" fontId="22" fillId="27" borderId="11" xfId="0" applyFont="true" applyBorder="true" applyAlignment="true" applyProtection="true">
      <alignment horizontal="center" vertical="center" textRotation="0" wrapText="false" indent="0" shrinkToFit="false"/>
      <protection locked="true" hidden="false"/>
    </xf>
    <xf numFmtId="164" fontId="47" fillId="24" borderId="12" xfId="0" applyFont="true" applyBorder="true" applyAlignment="true" applyProtection="true">
      <alignment horizontal="left" vertical="center" textRotation="0" wrapText="true" indent="0" shrinkToFit="false"/>
      <protection locked="true" hidden="false"/>
    </xf>
    <xf numFmtId="168" fontId="4" fillId="24" borderId="38" xfId="0" applyFont="true" applyBorder="true" applyAlignment="true" applyProtection="true">
      <alignment horizontal="general" vertical="center" textRotation="0" wrapText="false" indent="0" shrinkToFit="false"/>
      <protection locked="true" hidden="false"/>
    </xf>
    <xf numFmtId="164" fontId="47" fillId="24" borderId="10" xfId="0" applyFont="true" applyBorder="true" applyAlignment="true" applyProtection="true">
      <alignment horizontal="general" vertical="center" textRotation="0" wrapText="false" indent="0" shrinkToFit="false"/>
      <protection locked="true" hidden="false"/>
    </xf>
    <xf numFmtId="164" fontId="0" fillId="24" borderId="0" xfId="0" applyFont="false" applyBorder="true" applyAlignment="true" applyProtection="true">
      <alignment horizontal="general" vertical="center" textRotation="0" wrapText="false" indent="0" shrinkToFit="false"/>
      <protection locked="true" hidden="false"/>
    </xf>
    <xf numFmtId="164" fontId="47" fillId="24" borderId="13" xfId="0" applyFont="true" applyBorder="true" applyAlignment="true" applyProtection="true">
      <alignment horizontal="left" vertical="center" textRotation="0" wrapText="true" indent="0" shrinkToFit="false"/>
      <protection locked="true" hidden="false"/>
    </xf>
    <xf numFmtId="168" fontId="4" fillId="26" borderId="11" xfId="0" applyFont="true" applyBorder="true" applyAlignment="true" applyProtection="true">
      <alignment horizontal="general" vertical="center" textRotation="0" wrapText="false" indent="0" shrinkToFit="false"/>
      <protection locked="false" hidden="false"/>
    </xf>
    <xf numFmtId="164" fontId="47" fillId="24" borderId="31" xfId="0" applyFont="true" applyBorder="true" applyAlignment="tru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51" fillId="0" borderId="57" xfId="0" applyFont="true" applyBorder="true" applyAlignment="true" applyProtection="true">
      <alignment horizontal="center" vertical="center" textRotation="0" wrapText="false" indent="0" shrinkToFit="false"/>
      <protection locked="true" hidden="false"/>
    </xf>
    <xf numFmtId="167" fontId="29" fillId="24" borderId="0" xfId="0" applyFont="true" applyBorder="false" applyAlignment="true" applyProtection="true">
      <alignment horizontal="general" vertical="center" textRotation="0" wrapText="false" indent="0" shrinkToFit="false"/>
      <protection locked="true" hidden="false"/>
    </xf>
    <xf numFmtId="164" fontId="51" fillId="0" borderId="58" xfId="0" applyFont="true" applyBorder="true" applyAlignment="true" applyProtection="true">
      <alignment horizontal="center" vertical="center" textRotation="0" wrapText="true" indent="0" shrinkToFit="false"/>
      <protection locked="true" hidden="false"/>
    </xf>
    <xf numFmtId="170" fontId="51" fillId="0" borderId="4" xfId="0" applyFont="true" applyBorder="true" applyAlignment="true" applyProtection="true">
      <alignment horizontal="center" vertical="center" textRotation="0" wrapText="false" indent="0" shrinkToFit="false"/>
      <protection locked="true" hidden="false"/>
    </xf>
    <xf numFmtId="164" fontId="51" fillId="24" borderId="0" xfId="0" applyFont="true" applyBorder="false" applyAlignment="true" applyProtection="true">
      <alignment horizontal="center" vertical="center" textRotation="0" wrapText="false" indent="0" shrinkToFit="false"/>
      <protection locked="true" hidden="false"/>
    </xf>
    <xf numFmtId="164" fontId="51" fillId="0" borderId="59" xfId="0" applyFont="true" applyBorder="true" applyAlignment="true" applyProtection="true">
      <alignment horizontal="center" vertical="center" textRotation="0" wrapText="true" indent="0" shrinkToFit="false"/>
      <protection locked="true" hidden="false"/>
    </xf>
    <xf numFmtId="170" fontId="51" fillId="24" borderId="59" xfId="0" applyFont="true" applyBorder="true" applyAlignment="true" applyProtection="true">
      <alignment horizontal="center" vertical="center" textRotation="0" wrapText="false" indent="0" shrinkToFit="false"/>
      <protection locked="true" hidden="false"/>
    </xf>
    <xf numFmtId="164" fontId="47" fillId="24" borderId="10" xfId="0" applyFont="true" applyBorder="true" applyAlignment="true" applyProtection="true">
      <alignment horizontal="left" vertical="center" textRotation="0" wrapText="true" indent="0" shrinkToFit="false"/>
      <protection locked="true" hidden="false"/>
    </xf>
    <xf numFmtId="164" fontId="47" fillId="24" borderId="60"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70" fontId="49" fillId="25" borderId="11" xfId="0" applyFont="true" applyBorder="true" applyAlignment="true" applyProtection="true">
      <alignment horizontal="center" vertical="center" textRotation="0" wrapText="false" indent="0" shrinkToFit="false"/>
      <protection locked="true" hidden="false"/>
    </xf>
    <xf numFmtId="164" fontId="51" fillId="24" borderId="4" xfId="0" applyFont="true" applyBorder="true" applyAlignment="true" applyProtection="true">
      <alignment horizontal="center" vertical="center" textRotation="0" wrapText="true" indent="0" shrinkToFit="false"/>
      <protection locked="true" hidden="false"/>
    </xf>
    <xf numFmtId="170" fontId="51" fillId="24" borderId="4" xfId="0" applyFont="true" applyBorder="true" applyAlignment="true" applyProtection="true">
      <alignment horizontal="center" vertical="center" textRotation="0" wrapText="false" indent="0" shrinkToFit="false"/>
      <protection locked="true" hidden="false"/>
    </xf>
    <xf numFmtId="164" fontId="49" fillId="0" borderId="11" xfId="0" applyFont="true" applyBorder="true" applyAlignment="true" applyProtection="true">
      <alignment horizontal="left" vertical="center" textRotation="0" wrapText="false" indent="0" shrinkToFit="true"/>
      <protection locked="true" hidden="false"/>
    </xf>
    <xf numFmtId="164" fontId="47" fillId="24" borderId="38" xfId="0" applyFont="true" applyBorder="true" applyAlignment="true" applyProtection="true">
      <alignment horizontal="left" vertical="top" textRotation="0" wrapText="true" indent="0" shrinkToFit="false"/>
      <protection locked="true" hidden="false"/>
    </xf>
    <xf numFmtId="168" fontId="4" fillId="26" borderId="14" xfId="0" applyFont="true" applyBorder="true" applyAlignment="true" applyProtection="true">
      <alignment horizontal="general" vertical="center" textRotation="0" wrapText="false" indent="0" shrinkToFit="false"/>
      <protection locked="false" hidden="false"/>
    </xf>
    <xf numFmtId="164" fontId="47" fillId="24" borderId="49" xfId="0" applyFont="true" applyBorder="true" applyAlignment="true" applyProtection="true">
      <alignment horizontal="general" vertical="center" textRotation="0" wrapText="false" indent="0" shrinkToFit="false"/>
      <protection locked="true" hidden="false"/>
    </xf>
    <xf numFmtId="164" fontId="53" fillId="24" borderId="61" xfId="0" applyFont="true" applyBorder="true" applyAlignment="true" applyProtection="true">
      <alignment horizontal="right" vertical="center" textRotation="0" wrapText="false" indent="0" shrinkToFit="true"/>
      <protection locked="true" hidden="false"/>
    </xf>
    <xf numFmtId="173" fontId="45" fillId="24" borderId="11" xfId="0" applyFont="true" applyBorder="true" applyAlignment="true" applyProtection="true">
      <alignment horizontal="center" vertical="center" textRotation="0" wrapText="false" indent="0" shrinkToFit="true"/>
      <protection locked="true" hidden="false"/>
    </xf>
    <xf numFmtId="164" fontId="53" fillId="24" borderId="62" xfId="0" applyFont="true" applyBorder="true" applyAlignment="true" applyProtection="true">
      <alignment horizontal="general" vertical="center" textRotation="0" wrapText="false" indent="0" shrinkToFit="true"/>
      <protection locked="true" hidden="false"/>
    </xf>
    <xf numFmtId="164" fontId="53" fillId="24" borderId="0" xfId="0" applyFont="true" applyBorder="false" applyAlignment="true" applyProtection="true">
      <alignment horizontal="general" vertical="center" textRotation="0" wrapText="false" indent="0" shrinkToFit="true"/>
      <protection locked="true" hidden="false"/>
    </xf>
    <xf numFmtId="164" fontId="54" fillId="0" borderId="63" xfId="0" applyFont="true" applyBorder="true" applyAlignment="true" applyProtection="true">
      <alignment horizontal="center" vertical="center" textRotation="0" wrapText="true" indent="0" shrinkToFit="false"/>
      <protection locked="true" hidden="false"/>
    </xf>
    <xf numFmtId="164" fontId="54" fillId="0" borderId="0" xfId="0" applyFont="true" applyBorder="true" applyAlignment="true" applyProtection="true">
      <alignment horizontal="center" vertical="center" textRotation="0" wrapText="true" indent="0" shrinkToFit="false"/>
      <protection locked="true" hidden="false"/>
    </xf>
    <xf numFmtId="164" fontId="0" fillId="24" borderId="15" xfId="0" applyFont="false" applyBorder="true" applyAlignment="true" applyProtection="true">
      <alignment horizontal="left" vertical="top" textRotation="0" wrapText="false" indent="0" shrinkToFit="false"/>
      <protection locked="true" hidden="false"/>
    </xf>
    <xf numFmtId="164" fontId="47" fillId="0" borderId="13" xfId="0" applyFont="true" applyBorder="true" applyAlignment="true" applyProtection="true">
      <alignment horizontal="left" vertical="center" textRotation="0" wrapText="true" indent="0" shrinkToFit="false"/>
      <protection locked="true" hidden="false"/>
    </xf>
    <xf numFmtId="168" fontId="4" fillId="26" borderId="25" xfId="0" applyFont="true" applyBorder="true" applyAlignment="true" applyProtection="true">
      <alignment horizontal="general" vertical="center" textRotation="0" wrapText="false" indent="0" shrinkToFit="false"/>
      <protection locked="false" hidden="false"/>
    </xf>
    <xf numFmtId="164" fontId="47" fillId="24" borderId="64"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true" applyProtection="true">
      <alignment horizontal="general" vertical="center" textRotation="0" wrapText="false" indent="0" shrinkToFit="false"/>
      <protection locked="true" hidden="false"/>
    </xf>
    <xf numFmtId="164" fontId="53" fillId="24" borderId="0" xfId="0" applyFont="true" applyBorder="false" applyAlignment="true" applyProtection="true">
      <alignment horizontal="right" vertical="center" textRotation="0" wrapText="false" indent="0" shrinkToFit="true"/>
      <protection locked="true" hidden="false"/>
    </xf>
    <xf numFmtId="173" fontId="53" fillId="24" borderId="0" xfId="0" applyFont="true" applyBorder="false" applyAlignment="true" applyProtection="true">
      <alignment horizontal="center" vertical="center" textRotation="0" wrapText="false" indent="0" shrinkToFit="true"/>
      <protection locked="true" hidden="false"/>
    </xf>
    <xf numFmtId="164" fontId="54" fillId="0" borderId="0" xfId="0" applyFont="true" applyBorder="true" applyAlignment="true" applyProtection="true">
      <alignment horizontal="center" vertical="center" textRotation="0" wrapText="true" indent="0" shrinkToFit="false"/>
      <protection locked="false" hidden="false"/>
    </xf>
    <xf numFmtId="164" fontId="51" fillId="24" borderId="0" xfId="0" applyFont="true" applyBorder="false" applyAlignment="true" applyProtection="true">
      <alignment horizontal="center" vertical="center" textRotation="0" wrapText="false" indent="0" shrinkToFit="false"/>
      <protection locked="false" hidden="false"/>
    </xf>
    <xf numFmtId="164" fontId="51" fillId="0" borderId="0" xfId="0" applyFont="true" applyBorder="false" applyAlignment="true" applyProtection="true">
      <alignment horizontal="center" vertical="center" textRotation="0" wrapText="false" indent="0" shrinkToFit="false"/>
      <protection locked="false" hidden="false"/>
    </xf>
    <xf numFmtId="164" fontId="45" fillId="26" borderId="11" xfId="0" applyFont="true" applyBorder="true" applyAlignment="true" applyProtection="true">
      <alignment horizontal="center" vertical="center" textRotation="0" wrapText="false" indent="0" shrinkToFit="false"/>
      <protection locked="false" hidden="false"/>
    </xf>
    <xf numFmtId="164" fontId="52" fillId="0" borderId="31" xfId="0" applyFont="true" applyBorder="true" applyAlignment="true" applyProtection="true">
      <alignment horizontal="left" vertical="center" textRotation="0" wrapText="false" indent="0" shrinkToFit="false"/>
      <protection locked="true" hidden="false"/>
    </xf>
    <xf numFmtId="164" fontId="58" fillId="0" borderId="0" xfId="0" applyFont="true" applyBorder="true" applyAlignment="true" applyProtection="true">
      <alignment horizontal="center" vertical="center" textRotation="0" wrapText="true" indent="0" shrinkToFit="false"/>
      <protection locked="true" hidden="false"/>
    </xf>
    <xf numFmtId="170" fontId="51" fillId="0" borderId="56" xfId="0" applyFont="true" applyBorder="true" applyAlignment="true" applyProtection="true">
      <alignment horizontal="center" vertical="center" textRotation="0" wrapText="false" indent="0" shrinkToFit="false"/>
      <protection locked="false" hidden="false"/>
    </xf>
    <xf numFmtId="164" fontId="59" fillId="24" borderId="0" xfId="0" applyFont="true" applyBorder="false" applyAlignment="true" applyProtection="true">
      <alignment horizontal="general" vertical="center" textRotation="0" wrapText="true" indent="0" shrinkToFit="false"/>
      <protection locked="true" hidden="false"/>
    </xf>
    <xf numFmtId="167" fontId="32" fillId="24" borderId="0" xfId="0" applyFont="true" applyBorder="false" applyAlignment="true" applyProtection="true">
      <alignment horizontal="center" vertical="top" textRotation="0" wrapText="false" indent="0" shrinkToFit="false"/>
      <protection locked="true" hidden="false"/>
    </xf>
    <xf numFmtId="164" fontId="32" fillId="24" borderId="0" xfId="0" applyFont="true" applyBorder="false" applyAlignment="true" applyProtection="true">
      <alignment horizontal="left" vertical="center" textRotation="0" wrapText="true" indent="0" shrinkToFit="false"/>
      <protection locked="true" hidden="false"/>
    </xf>
    <xf numFmtId="164" fontId="58" fillId="24" borderId="0" xfId="0" applyFont="true" applyBorder="true" applyAlignment="true" applyProtection="true">
      <alignment horizontal="left" vertical="center" textRotation="0" wrapText="true" indent="0" shrinkToFit="false"/>
      <protection locked="true" hidden="false"/>
    </xf>
    <xf numFmtId="164" fontId="45" fillId="0" borderId="31" xfId="0" applyFont="true" applyBorder="true" applyAlignment="true" applyProtection="true">
      <alignment horizontal="left" vertical="center" textRotation="0" wrapText="false" indent="0" shrinkToFit="false"/>
      <protection locked="true" hidden="false"/>
    </xf>
    <xf numFmtId="164" fontId="32" fillId="24" borderId="65" xfId="0" applyFont="true" applyBorder="true" applyAlignment="true" applyProtection="true">
      <alignment horizontal="center" vertical="center" textRotation="0" wrapText="true" indent="0" shrinkToFit="false"/>
      <protection locked="true" hidden="false"/>
    </xf>
    <xf numFmtId="164" fontId="44" fillId="24" borderId="66" xfId="0" applyFont="true" applyBorder="true" applyAlignment="true" applyProtection="true">
      <alignment horizontal="general" vertical="center" textRotation="0" wrapText="false" indent="0" shrinkToFit="false"/>
      <protection locked="true" hidden="false"/>
    </xf>
    <xf numFmtId="164" fontId="58" fillId="24" borderId="0" xfId="0" applyFont="true" applyBorder="false" applyAlignment="true" applyProtection="true">
      <alignment horizontal="general" vertical="center" textRotation="0" wrapText="false" indent="0" shrinkToFit="false"/>
      <protection locked="true" hidden="false"/>
    </xf>
    <xf numFmtId="164" fontId="47" fillId="24" borderId="67" xfId="0" applyFont="true" applyBorder="true" applyAlignment="true" applyProtection="true">
      <alignment horizontal="center" vertical="center" textRotation="0" wrapText="false" indent="0" shrinkToFit="false"/>
      <protection locked="true" hidden="false"/>
    </xf>
    <xf numFmtId="164" fontId="47" fillId="24" borderId="41" xfId="0" applyFont="true" applyBorder="true" applyAlignment="true" applyProtection="true">
      <alignment horizontal="general"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general" vertical="center" textRotation="0" wrapText="false" indent="0" shrinkToFit="false"/>
      <protection locked="true" hidden="false"/>
    </xf>
    <xf numFmtId="164" fontId="32" fillId="24" borderId="68" xfId="0" applyFont="true" applyBorder="true" applyAlignment="true" applyProtection="true">
      <alignment horizontal="general" vertical="center" textRotation="0" wrapText="false" indent="0" shrinkToFit="false"/>
      <protection locked="true" hidden="false"/>
    </xf>
    <xf numFmtId="164" fontId="47" fillId="24" borderId="69" xfId="0" applyFont="true" applyBorder="true" applyAlignment="true" applyProtection="true">
      <alignment horizontal="center" vertical="center" textRotation="0" wrapText="false" indent="0" shrinkToFit="false"/>
      <protection locked="true" hidden="false"/>
    </xf>
    <xf numFmtId="164" fontId="47" fillId="24" borderId="70" xfId="0" applyFont="true" applyBorder="true" applyAlignment="true" applyProtection="true">
      <alignment horizontal="general" vertical="center" textRotation="0" wrapText="false" indent="0" shrinkToFit="false"/>
      <protection locked="true" hidden="false"/>
    </xf>
    <xf numFmtId="168" fontId="47" fillId="24" borderId="70" xfId="0" applyFont="true" applyBorder="true" applyAlignment="true" applyProtection="true">
      <alignment horizontal="general" vertical="center" textRotation="0" wrapText="true" indent="0" shrinkToFit="false"/>
      <protection locked="true" hidden="false"/>
    </xf>
    <xf numFmtId="164" fontId="45" fillId="24" borderId="70" xfId="0" applyFont="true" applyBorder="true" applyAlignment="true" applyProtection="true">
      <alignment horizontal="general" vertical="center" textRotation="0" wrapText="false" indent="0" shrinkToFit="false"/>
      <protection locked="true" hidden="false"/>
    </xf>
    <xf numFmtId="164" fontId="32" fillId="24" borderId="70" xfId="0" applyFont="true" applyBorder="true" applyAlignment="true" applyProtection="true">
      <alignment horizontal="general" vertical="center" textRotation="0" wrapText="false" indent="0" shrinkToFit="false"/>
      <protection locked="true" hidden="false"/>
    </xf>
    <xf numFmtId="164" fontId="32" fillId="24" borderId="71" xfId="0" applyFont="true" applyBorder="true" applyAlignment="true" applyProtection="true">
      <alignment horizontal="general" vertical="center" textRotation="0" wrapText="false" indent="0" shrinkToFit="false"/>
      <protection locked="true" hidden="false"/>
    </xf>
    <xf numFmtId="164" fontId="47" fillId="24" borderId="52" xfId="0" applyFont="true" applyBorder="true" applyAlignment="true" applyProtection="true">
      <alignment horizontal="center" vertical="center" textRotation="0" wrapText="false" indent="0" shrinkToFit="false"/>
      <protection locked="true" hidden="false"/>
    </xf>
    <xf numFmtId="164" fontId="47" fillId="24" borderId="72" xfId="0" applyFont="true" applyBorder="true" applyAlignment="true" applyProtection="true">
      <alignment horizontal="general" vertical="center" textRotation="0" wrapText="false" indent="0" shrinkToFit="false"/>
      <protection locked="true" hidden="false"/>
    </xf>
    <xf numFmtId="164" fontId="47" fillId="24" borderId="66" xfId="0" applyFont="true" applyBorder="true" applyAlignment="true" applyProtection="true">
      <alignment horizontal="general" vertical="center" textRotation="0" wrapText="true" indent="0" shrinkToFit="false"/>
      <protection locked="true" hidden="false"/>
    </xf>
    <xf numFmtId="168" fontId="47" fillId="24" borderId="66" xfId="0" applyFont="true" applyBorder="true" applyAlignment="true" applyProtection="true">
      <alignment horizontal="general" vertical="center" textRotation="0" wrapText="true" indent="0" shrinkToFit="false"/>
      <protection locked="true" hidden="false"/>
    </xf>
    <xf numFmtId="164" fontId="45" fillId="24" borderId="66" xfId="0" applyFont="true" applyBorder="true" applyAlignment="true" applyProtection="true">
      <alignment horizontal="general" vertical="center" textRotation="0" wrapText="false" indent="0" shrinkToFit="false"/>
      <protection locked="true" hidden="false"/>
    </xf>
    <xf numFmtId="164" fontId="32" fillId="24" borderId="66" xfId="0" applyFont="true" applyBorder="true" applyAlignment="true" applyProtection="true">
      <alignment horizontal="general" vertical="center" textRotation="0" wrapText="false" indent="0" shrinkToFit="false"/>
      <protection locked="true" hidden="false"/>
    </xf>
    <xf numFmtId="164" fontId="32" fillId="24" borderId="64"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8" fontId="44" fillId="24" borderId="0" xfId="0" applyFont="true" applyBorder="false" applyAlignment="true" applyProtection="true">
      <alignment horizontal="general" vertical="center" textRotation="0" wrapText="false" indent="0" shrinkToFit="false"/>
      <protection locked="true" hidden="false"/>
    </xf>
    <xf numFmtId="164" fontId="58" fillId="24" borderId="0" xfId="0" applyFont="true" applyBorder="false" applyAlignment="true" applyProtection="true">
      <alignment horizontal="left" vertical="center" textRotation="0" wrapText="true" indent="0" shrinkToFit="false"/>
      <protection locked="true" hidden="false"/>
    </xf>
    <xf numFmtId="168" fontId="44" fillId="24" borderId="73" xfId="0" applyFont="true" applyBorder="true" applyAlignment="true" applyProtection="true">
      <alignment horizontal="general" vertical="center" textRotation="0" wrapText="false" indent="0" shrinkToFit="false"/>
      <protection locked="true" hidden="false"/>
    </xf>
    <xf numFmtId="168" fontId="44" fillId="24" borderId="66" xfId="0" applyFont="true" applyBorder="true" applyAlignment="true" applyProtection="true">
      <alignment horizontal="general" vertical="center" textRotation="0" wrapText="false" indent="0" shrinkToFit="false"/>
      <protection locked="true" hidden="false"/>
    </xf>
    <xf numFmtId="164" fontId="45" fillId="24" borderId="68" xfId="0" applyFont="true" applyBorder="true" applyAlignment="true" applyProtection="true">
      <alignment horizontal="center" vertical="center" textRotation="0" wrapText="false" indent="0" shrinkToFit="false"/>
      <protection locked="true" hidden="false"/>
    </xf>
    <xf numFmtId="164" fontId="47" fillId="0" borderId="74" xfId="0" applyFont="true" applyBorder="true" applyAlignment="true" applyProtection="true">
      <alignment horizontal="general" vertical="center" textRotation="0" wrapText="true" indent="0" shrinkToFit="false"/>
      <protection locked="true" hidden="false"/>
    </xf>
    <xf numFmtId="170" fontId="51" fillId="0" borderId="56" xfId="0" applyFont="true" applyBorder="true" applyAlignment="true" applyProtection="true">
      <alignment horizontal="center" vertical="center" textRotation="0" wrapText="false" indent="0" shrinkToFit="false"/>
      <protection locked="false" hidden="false"/>
    </xf>
    <xf numFmtId="164" fontId="47" fillId="24" borderId="75" xfId="0" applyFont="true" applyBorder="true" applyAlignment="true" applyProtection="true">
      <alignment horizontal="center" vertical="center" textRotation="0" wrapText="false" indent="0" shrinkToFit="false"/>
      <protection locked="true" hidden="false"/>
    </xf>
    <xf numFmtId="164" fontId="47" fillId="0" borderId="50" xfId="0" applyFont="true" applyBorder="true" applyAlignment="true" applyProtection="true">
      <alignment horizontal="center" vertical="center" textRotation="0" wrapText="true" indent="0" shrinkToFit="false"/>
      <protection locked="true" hidden="false"/>
    </xf>
    <xf numFmtId="164" fontId="45" fillId="26" borderId="76" xfId="0" applyFont="true" applyBorder="true" applyAlignment="true" applyProtection="true">
      <alignment horizontal="center" vertical="center" textRotation="0" wrapText="false" indent="0" shrinkToFit="false"/>
      <protection locked="false" hidden="false"/>
    </xf>
    <xf numFmtId="164" fontId="53" fillId="0" borderId="77" xfId="0" applyFont="true" applyBorder="true" applyAlignment="true" applyProtection="true">
      <alignment horizontal="center" vertical="center" textRotation="0" wrapText="false" indent="0" shrinkToFit="false"/>
      <protection locked="true" hidden="false"/>
    </xf>
    <xf numFmtId="164" fontId="47" fillId="0" borderId="78" xfId="0" applyFont="true" applyBorder="true" applyAlignment="true" applyProtection="true">
      <alignment horizontal="left" vertical="center" textRotation="0" wrapText="true" indent="0" shrinkToFit="false"/>
      <protection locked="true" hidden="false"/>
    </xf>
    <xf numFmtId="164" fontId="14" fillId="26" borderId="53" xfId="0" applyFont="true" applyBorder="true" applyAlignment="true" applyProtection="true">
      <alignment horizontal="left" vertical="center" textRotation="0" wrapText="true" indent="0" shrinkToFit="true"/>
      <protection locked="fals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5" fillId="26" borderId="79" xfId="0" applyFont="true" applyBorder="true" applyAlignment="true" applyProtection="true">
      <alignment horizontal="center" vertical="center" textRotation="0" wrapText="false" indent="0" shrinkToFit="false"/>
      <protection locked="false" hidden="false"/>
    </xf>
    <xf numFmtId="164" fontId="53" fillId="0" borderId="80" xfId="0" applyFont="true" applyBorder="true" applyAlignment="true" applyProtection="true">
      <alignment horizontal="center" vertical="center" textRotation="0" wrapText="false" indent="0" shrinkToFit="false"/>
      <protection locked="true" hidden="false"/>
    </xf>
    <xf numFmtId="164" fontId="47" fillId="24" borderId="50" xfId="0" applyFont="true" applyBorder="true" applyAlignment="true" applyProtection="true">
      <alignment horizontal="general" vertical="center" textRotation="0" wrapText="false" indent="0" shrinkToFit="false"/>
      <protection locked="true" hidden="false"/>
    </xf>
    <xf numFmtId="164" fontId="55" fillId="24" borderId="70" xfId="0" applyFont="true" applyBorder="true" applyAlignment="true" applyProtection="true">
      <alignment horizontal="general" vertical="center" textRotation="0" wrapText="true" indent="0" shrinkToFit="false"/>
      <protection locked="true" hidden="false"/>
    </xf>
    <xf numFmtId="164" fontId="32" fillId="24" borderId="81"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32" fillId="26" borderId="82" xfId="0" applyFont="true" applyBorder="true" applyAlignment="true" applyProtection="true">
      <alignment horizontal="left" vertical="center" textRotation="0" wrapText="true" indent="0" shrinkToFit="true"/>
      <protection locked="false" hidden="false"/>
    </xf>
    <xf numFmtId="164" fontId="58" fillId="24" borderId="68" xfId="0" applyFont="true" applyBorder="true" applyAlignment="true" applyProtection="true">
      <alignment horizontal="general" vertical="center" textRotation="0" wrapText="false" indent="0" shrinkToFit="false"/>
      <protection locked="true" hidden="false"/>
    </xf>
    <xf numFmtId="164" fontId="47" fillId="0" borderId="83" xfId="0" applyFont="true" applyBorder="true" applyAlignment="true" applyProtection="true">
      <alignment horizontal="center" vertical="center" textRotation="0" wrapText="false" indent="0" shrinkToFit="false"/>
      <protection locked="true" hidden="false"/>
    </xf>
    <xf numFmtId="164" fontId="47" fillId="24" borderId="83" xfId="0" applyFont="true" applyBorder="true" applyAlignment="true" applyProtection="true">
      <alignment horizontal="general" vertical="center" textRotation="0" wrapText="true" indent="0" shrinkToFit="false"/>
      <protection locked="true" hidden="false"/>
    </xf>
    <xf numFmtId="164" fontId="32" fillId="24" borderId="84" xfId="0" applyFont="true" applyBorder="true" applyAlignment="true" applyProtection="true">
      <alignment horizontal="general" vertical="center" textRotation="0" wrapText="false" indent="0" shrinkToFit="false"/>
      <protection locked="true" hidden="false"/>
    </xf>
    <xf numFmtId="164" fontId="45" fillId="26" borderId="11" xfId="0" applyFont="true" applyBorder="true" applyAlignment="true" applyProtection="true">
      <alignment horizontal="general" vertical="center" textRotation="0" wrapText="false" indent="0" shrinkToFit="false"/>
      <protection locked="false" hidden="false"/>
    </xf>
    <xf numFmtId="164" fontId="60" fillId="24" borderId="0" xfId="0" applyFont="true" applyBorder="false" applyAlignment="true" applyProtection="true">
      <alignment horizontal="general" vertical="center" textRotation="0" wrapText="false" indent="0" shrinkToFit="false"/>
      <protection locked="true" hidden="false"/>
    </xf>
    <xf numFmtId="170" fontId="61" fillId="0" borderId="85" xfId="0" applyFont="true" applyBorder="true" applyAlignment="true" applyProtection="true">
      <alignment horizontal="center" vertical="center" textRotation="0" wrapText="false" indent="0" shrinkToFit="false"/>
      <protection locked="false" hidden="false"/>
    </xf>
    <xf numFmtId="164" fontId="61" fillId="0" borderId="0" xfId="0" applyFont="true" applyBorder="false" applyAlignment="true" applyProtection="true">
      <alignment horizontal="general" vertical="center" textRotation="0" wrapText="false" indent="0" shrinkToFit="false"/>
      <protection locked="true" hidden="false"/>
    </xf>
    <xf numFmtId="164" fontId="45" fillId="24" borderId="0" xfId="0" applyFont="true" applyBorder="true" applyAlignment="true" applyProtection="true">
      <alignment horizontal="general" vertical="center" textRotation="0" wrapText="false" indent="0" shrinkToFit="false"/>
      <protection locked="true" hidden="false"/>
    </xf>
    <xf numFmtId="164" fontId="52" fillId="24" borderId="0" xfId="0" applyFont="true" applyBorder="true" applyAlignment="true" applyProtection="true">
      <alignment horizontal="left" vertical="center" textRotation="0" wrapText="false" indent="0" shrinkToFit="false"/>
      <protection locked="true" hidden="false"/>
    </xf>
    <xf numFmtId="164" fontId="52" fillId="24" borderId="41" xfId="0" applyFont="true" applyBorder="true" applyAlignment="true" applyProtection="true">
      <alignment horizontal="left" vertical="center" textRotation="0" wrapText="false" indent="0" shrinkToFit="false"/>
      <protection locked="true" hidden="false"/>
    </xf>
    <xf numFmtId="164" fontId="62" fillId="24" borderId="0" xfId="0" applyFont="true" applyBorder="true" applyAlignment="true" applyProtection="true">
      <alignment horizontal="center" vertical="center" textRotation="0" wrapText="false" indent="0" shrinkToFit="false"/>
      <protection locked="true" hidden="false"/>
    </xf>
    <xf numFmtId="164" fontId="61" fillId="24" borderId="0" xfId="0" applyFont="true" applyBorder="false" applyAlignment="true" applyProtection="true">
      <alignment horizontal="general" vertical="center" textRotation="0" wrapText="false" indent="0" shrinkToFit="false"/>
      <protection locked="true" hidden="false"/>
    </xf>
    <xf numFmtId="164" fontId="45" fillId="0" borderId="49" xfId="0" applyFont="true" applyBorder="true" applyAlignment="true" applyProtection="true">
      <alignment horizontal="left" vertical="center" textRotation="0" wrapText="false" indent="0" shrinkToFit="false"/>
      <protection locked="true" hidden="false"/>
    </xf>
    <xf numFmtId="164" fontId="32" fillId="24" borderId="86" xfId="0" applyFont="true" applyBorder="true" applyAlignment="true" applyProtection="true">
      <alignment horizontal="center" vertical="center" textRotation="0" wrapText="true" indent="0" shrinkToFit="false"/>
      <protection locked="true" hidden="false"/>
    </xf>
    <xf numFmtId="168" fontId="44" fillId="24" borderId="62" xfId="0" applyFont="true" applyBorder="true" applyAlignment="true" applyProtection="true">
      <alignment horizontal="general" vertical="center" textRotation="0" wrapText="false" indent="0" shrinkToFit="false"/>
      <protection locked="true" hidden="false"/>
    </xf>
    <xf numFmtId="164" fontId="63" fillId="24" borderId="0" xfId="0" applyFont="true" applyBorder="false" applyAlignment="true" applyProtection="true">
      <alignment horizontal="general" vertical="center" textRotation="0" wrapText="false" indent="0" shrinkToFit="false"/>
      <protection locked="true" hidden="false"/>
    </xf>
    <xf numFmtId="164" fontId="47" fillId="0" borderId="87" xfId="0" applyFont="true" applyBorder="true" applyAlignment="true" applyProtection="true">
      <alignment horizontal="left" vertical="center" textRotation="0" wrapText="true" indent="0" shrinkToFit="false"/>
      <protection locked="true" hidden="false"/>
    </xf>
    <xf numFmtId="164" fontId="61" fillId="0" borderId="0" xfId="0" applyFont="true" applyBorder="true" applyAlignment="true" applyProtection="true">
      <alignment horizontal="center" vertical="center" textRotation="0" wrapText="false" indent="0" shrinkToFit="false"/>
      <protection locked="false" hidden="false"/>
    </xf>
    <xf numFmtId="164" fontId="61" fillId="0" borderId="0" xfId="0" applyFont="true" applyBorder="false" applyAlignment="true" applyProtection="true">
      <alignment horizontal="general" vertical="center" textRotation="0" wrapText="false" indent="0" shrinkToFit="false"/>
      <protection locked="false" hidden="false"/>
    </xf>
    <xf numFmtId="164" fontId="32" fillId="26" borderId="88" xfId="0" applyFont="true" applyBorder="true" applyAlignment="true" applyProtection="true">
      <alignment horizontal="center" vertical="center" textRotation="0" wrapText="true" indent="0" shrinkToFit="false"/>
      <protection locked="false" hidden="false"/>
    </xf>
    <xf numFmtId="164" fontId="53" fillId="0" borderId="89" xfId="0" applyFont="true" applyBorder="true" applyAlignment="true" applyProtection="true">
      <alignment horizontal="center" vertical="center" textRotation="0" wrapText="false" indent="0" shrinkToFit="false"/>
      <protection locked="true" hidden="false"/>
    </xf>
    <xf numFmtId="164" fontId="32" fillId="0" borderId="78" xfId="0" applyFont="true" applyBorder="true" applyAlignment="true" applyProtection="true">
      <alignment horizontal="left" vertical="center" textRotation="0" wrapText="true" indent="0" shrinkToFit="false"/>
      <protection locked="true" hidden="false"/>
    </xf>
    <xf numFmtId="170" fontId="61" fillId="0" borderId="56" xfId="0" applyFont="true" applyBorder="true" applyAlignment="true" applyProtection="true">
      <alignment horizontal="center" vertical="center" textRotation="0" wrapText="false" indent="0" shrinkToFit="false"/>
      <protection locked="false" hidden="false"/>
    </xf>
    <xf numFmtId="164" fontId="32" fillId="26" borderId="90" xfId="0" applyFont="true" applyBorder="true" applyAlignment="true" applyProtection="true">
      <alignment horizontal="center" vertical="center" textRotation="0" wrapText="true" indent="0" shrinkToFit="false"/>
      <protection locked="false" hidden="false"/>
    </xf>
    <xf numFmtId="164" fontId="53" fillId="0" borderId="91" xfId="0" applyFont="true" applyBorder="true" applyAlignment="true" applyProtection="true">
      <alignment horizontal="center" vertical="center" textRotation="0" wrapText="false" indent="0" shrinkToFit="false"/>
      <protection locked="true" hidden="false"/>
    </xf>
    <xf numFmtId="164" fontId="32" fillId="0" borderId="53" xfId="0" applyFont="true" applyBorder="true" applyAlignment="true" applyProtection="true">
      <alignment horizontal="left" vertical="center" textRotation="0" wrapText="tru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false" hidden="false"/>
    </xf>
    <xf numFmtId="164" fontId="32" fillId="26" borderId="92" xfId="0" applyFont="true" applyBorder="true" applyAlignment="true" applyProtection="true">
      <alignment horizontal="center" vertical="center" textRotation="0" wrapText="true" indent="0" shrinkToFit="false"/>
      <protection locked="false" hidden="false"/>
    </xf>
    <xf numFmtId="164" fontId="53" fillId="0" borderId="93" xfId="0" applyFont="true" applyBorder="true" applyAlignment="true" applyProtection="true">
      <alignment horizontal="center" vertical="center" textRotation="0" wrapText="false" indent="0" shrinkToFit="false"/>
      <protection locked="true" hidden="false"/>
    </xf>
    <xf numFmtId="164" fontId="32" fillId="0" borderId="82" xfId="0" applyFont="true" applyBorder="true" applyAlignment="true" applyProtection="true">
      <alignment horizontal="left" vertical="center" textRotation="0" wrapText="true" indent="0" shrinkToFit="false"/>
      <protection locked="true" hidden="false"/>
    </xf>
    <xf numFmtId="164" fontId="47" fillId="24" borderId="94" xfId="0" applyFont="true" applyBorder="true" applyAlignment="true" applyProtection="true">
      <alignment horizontal="center" vertical="center" textRotation="0" wrapText="false" indent="0" shrinkToFit="false"/>
      <protection locked="true" hidden="false"/>
    </xf>
    <xf numFmtId="164" fontId="47" fillId="0" borderId="95" xfId="0" applyFont="true" applyBorder="tru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32" fillId="24" borderId="0" xfId="74" applyFont="true" applyBorder="true" applyAlignment="true" applyProtection="true">
      <alignment horizontal="general" vertical="center" textRotation="0" wrapText="false" indent="0" shrinkToFit="tru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53" fillId="24" borderId="0" xfId="0" applyFont="true" applyBorder="false" applyAlignment="true" applyProtection="true">
      <alignment horizontal="right" vertical="center" textRotation="255" wrapText="false" indent="0" shrinkToFit="true"/>
      <protection locked="true" hidden="false"/>
    </xf>
    <xf numFmtId="164" fontId="48" fillId="0" borderId="0" xfId="0" applyFont="true" applyBorder="false" applyAlignment="true" applyProtection="true">
      <alignment horizontal="general" vertical="center" textRotation="0" wrapText="true" indent="0" shrinkToFit="false"/>
      <protection locked="false" hidden="false"/>
    </xf>
    <xf numFmtId="164" fontId="44" fillId="0" borderId="0" xfId="0" applyFont="true" applyBorder="false" applyAlignment="true" applyProtection="true">
      <alignment horizontal="general" vertical="center" textRotation="0" wrapText="false" indent="0" shrinkToFit="false"/>
      <protection locked="false" hidden="false"/>
    </xf>
    <xf numFmtId="164" fontId="5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45" fillId="0" borderId="10" xfId="0" applyFont="true" applyBorder="true" applyAlignment="true" applyProtection="true">
      <alignment horizontal="left" vertical="center" textRotation="0" wrapText="true" indent="0" shrinkToFit="false"/>
      <protection locked="true" hidden="false"/>
    </xf>
    <xf numFmtId="170" fontId="22" fillId="25" borderId="11" xfId="0" applyFont="true" applyBorder="true" applyAlignment="true" applyProtection="true">
      <alignment horizontal="center" vertical="center" textRotation="0" wrapText="true" indent="0" shrinkToFit="false"/>
      <protection locked="true" hidden="false"/>
    </xf>
    <xf numFmtId="164" fontId="47" fillId="0" borderId="10" xfId="0" applyFont="true" applyBorder="true" applyAlignment="true" applyProtection="true">
      <alignment horizontal="left" vertical="center" textRotation="0" wrapText="true" indent="0" shrinkToFit="false"/>
      <protection locked="true" hidden="false"/>
    </xf>
    <xf numFmtId="170" fontId="61" fillId="0" borderId="56" xfId="0" applyFont="true" applyBorder="true" applyAlignment="true" applyProtection="true">
      <alignment horizontal="center" vertical="center" textRotation="0" wrapText="false" indent="0" shrinkToFit="false"/>
      <protection locked="fals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left" vertical="top" textRotation="0" wrapText="true" indent="0" shrinkToFit="false"/>
      <protection locked="true" hidden="false"/>
    </xf>
    <xf numFmtId="164" fontId="64" fillId="0" borderId="0" xfId="0" applyFont="true" applyBorder="false" applyAlignment="true" applyProtection="true">
      <alignment horizontal="general" vertical="center" textRotation="0" wrapText="false" indent="0" shrinkToFit="false"/>
      <protection locked="false" hidden="false"/>
    </xf>
    <xf numFmtId="164" fontId="49" fillId="0" borderId="0" xfId="0" applyFont="true" applyBorder="true" applyAlignment="true" applyProtection="true">
      <alignment horizontal="general" vertical="center" textRotation="0" wrapText="true" indent="0" shrinkToFit="false"/>
      <protection locked="true" hidden="false"/>
    </xf>
    <xf numFmtId="164" fontId="47" fillId="24" borderId="96" xfId="0" applyFont="true" applyBorder="true" applyAlignment="true" applyProtection="true">
      <alignment horizontal="general" vertical="center" textRotation="0" wrapText="false" indent="0" shrinkToFit="false"/>
      <protection locked="true" hidden="false"/>
    </xf>
    <xf numFmtId="164" fontId="44" fillId="0" borderId="97" xfId="0" applyFont="true" applyBorder="true" applyAlignment="true" applyProtection="true">
      <alignment horizontal="general" vertical="center" textRotation="0" wrapText="false" indent="0" shrinkToFit="false"/>
      <protection locked="true" hidden="false"/>
    </xf>
    <xf numFmtId="164" fontId="44" fillId="24" borderId="97" xfId="0" applyFont="true" applyBorder="true" applyAlignment="true" applyProtection="true">
      <alignment horizontal="general" vertical="center" textRotation="0" wrapText="false" indent="0" shrinkToFit="false"/>
      <protection locked="true" hidden="false"/>
    </xf>
    <xf numFmtId="164" fontId="32" fillId="24" borderId="97" xfId="0" applyFont="true" applyBorder="true" applyAlignment="true" applyProtection="true">
      <alignment horizontal="general" vertical="center" textRotation="0" wrapText="false" indent="0" shrinkToFit="false"/>
      <protection locked="true" hidden="false"/>
    </xf>
    <xf numFmtId="164" fontId="32" fillId="24" borderId="97" xfId="0" applyFont="true" applyBorder="true" applyAlignment="true" applyProtection="true">
      <alignment horizontal="general" vertical="center" textRotation="0" wrapText="true" indent="0" shrinkToFit="false"/>
      <protection locked="true" hidden="false"/>
    </xf>
    <xf numFmtId="164" fontId="45" fillId="24" borderId="98" xfId="0" applyFont="true" applyBorder="true" applyAlignment="true" applyProtection="true">
      <alignment horizontal="center" vertical="center" textRotation="0" wrapText="false" indent="0" shrinkToFit="false"/>
      <protection locked="true" hidden="false"/>
    </xf>
    <xf numFmtId="164" fontId="61" fillId="24" borderId="0" xfId="0" applyFont="true" applyBorder="false" applyAlignment="true" applyProtection="true">
      <alignment horizontal="general" vertical="center" textRotation="0" wrapText="false" indent="0" shrinkToFit="false"/>
      <protection locked="false" hidden="false"/>
    </xf>
    <xf numFmtId="164" fontId="47" fillId="24" borderId="62" xfId="0" applyFont="true" applyBorder="true" applyAlignment="true" applyProtection="true">
      <alignment horizontal="general" vertical="center" textRotation="0" wrapText="false" indent="0" shrinkToFit="false"/>
      <protection locked="true" hidden="false"/>
    </xf>
    <xf numFmtId="164" fontId="45" fillId="26" borderId="39" xfId="0" applyFont="true" applyBorder="true" applyAlignment="true" applyProtection="true">
      <alignment horizontal="center" vertical="center" textRotation="0" wrapText="false" indent="0" shrinkToFit="false"/>
      <protection locked="false" hidden="false"/>
    </xf>
    <xf numFmtId="164" fontId="44" fillId="24" borderId="0" xfId="0" applyFont="true" applyBorder="false" applyAlignment="true" applyProtection="true">
      <alignment horizontal="general" vertical="center" textRotation="0" wrapText="false" indent="0" shrinkToFit="false"/>
      <protection locked="false" hidden="false"/>
    </xf>
    <xf numFmtId="164" fontId="45" fillId="24" borderId="61" xfId="0" applyFont="true" applyBorder="true" applyAlignment="true" applyProtection="true">
      <alignment horizontal="center" vertical="center" textRotation="0" wrapText="false" indent="0" shrinkToFit="false"/>
      <protection locked="true" hidden="false"/>
    </xf>
    <xf numFmtId="174" fontId="14" fillId="0" borderId="0" xfId="0" applyFont="true" applyBorder="false" applyAlignment="true" applyProtection="true">
      <alignment horizontal="general" vertical="center" textRotation="0" wrapText="false" indent="0" shrinkToFit="false"/>
      <protection locked="false" hidden="false"/>
    </xf>
    <xf numFmtId="174" fontId="14" fillId="0" borderId="0" xfId="0" applyFont="true" applyBorder="false" applyAlignment="true" applyProtection="true">
      <alignment horizontal="general" vertical="center" textRotation="0" wrapText="false" indent="0" shrinkToFit="false"/>
      <protection locked="true" hidden="false"/>
    </xf>
    <xf numFmtId="175" fontId="14" fillId="0" borderId="0" xfId="0" applyFont="true" applyBorder="false" applyAlignment="true" applyProtection="true">
      <alignment horizontal="general" vertical="center" textRotation="0" wrapText="false" indent="0" shrinkToFit="false"/>
      <protection locked="true" hidden="false"/>
    </xf>
    <xf numFmtId="164" fontId="45" fillId="26" borderId="99" xfId="0" applyFont="true" applyBorder="true" applyAlignment="true" applyProtection="true">
      <alignment horizontal="center" vertical="center" textRotation="0" wrapText="false" indent="0" shrinkToFit="false"/>
      <protection locked="false" hidden="false"/>
    </xf>
    <xf numFmtId="164" fontId="47" fillId="24" borderId="0" xfId="0" applyFont="true" applyBorder="false" applyAlignment="true" applyProtection="true">
      <alignment horizontal="general" vertical="top" textRotation="0" wrapText="false" indent="0" shrinkToFit="false"/>
      <protection locked="true" hidden="false"/>
    </xf>
    <xf numFmtId="164" fontId="32" fillId="24" borderId="0" xfId="0" applyFont="true" applyBorder="true" applyAlignment="true" applyProtection="true">
      <alignment horizontal="general" vertical="center" textRotation="0" wrapText="true" indent="0" shrinkToFit="false"/>
      <protection locked="true" hidden="false"/>
    </xf>
    <xf numFmtId="174" fontId="14" fillId="24" borderId="0" xfId="0" applyFont="true" applyBorder="false" applyAlignment="true" applyProtection="true">
      <alignment horizontal="general" vertical="center" textRotation="0" wrapText="false" indent="0" shrinkToFit="false"/>
      <protection locked="true" hidden="false"/>
    </xf>
    <xf numFmtId="164" fontId="47" fillId="24" borderId="79" xfId="0" applyFont="true" applyBorder="true" applyAlignment="true" applyProtection="true">
      <alignment horizontal="general" vertical="center" textRotation="0" wrapText="false" indent="0" shrinkToFit="false"/>
      <protection locked="true" hidden="false"/>
    </xf>
    <xf numFmtId="164" fontId="45" fillId="26" borderId="100" xfId="0" applyFont="true" applyBorder="true" applyAlignment="true" applyProtection="true">
      <alignment horizontal="center" vertical="center" textRotation="0" wrapText="false" indent="0" shrinkToFit="false"/>
      <protection locked="false" hidden="false"/>
    </xf>
    <xf numFmtId="164" fontId="32" fillId="24" borderId="101" xfId="0" applyFont="true" applyBorder="true" applyAlignment="true" applyProtection="true">
      <alignment horizontal="general" vertical="center" textRotation="0" wrapText="false" indent="0" shrinkToFit="false"/>
      <protection locked="true" hidden="false"/>
    </xf>
    <xf numFmtId="164" fontId="47" fillId="24" borderId="101" xfId="0" applyFont="true" applyBorder="true" applyAlignment="true" applyProtection="true">
      <alignment horizontal="general" vertical="top" textRotation="0" wrapText="false" indent="0" shrinkToFit="false"/>
      <protection locked="true" hidden="false"/>
    </xf>
    <xf numFmtId="164" fontId="47" fillId="24" borderId="101" xfId="0" applyFont="true" applyBorder="true" applyAlignment="true" applyProtection="true">
      <alignment horizontal="general" vertical="center" textRotation="0" wrapText="false" indent="0" shrinkToFit="true"/>
      <protection locked="true" hidden="false"/>
    </xf>
    <xf numFmtId="164" fontId="47" fillId="26" borderId="101" xfId="0" applyFont="true" applyBorder="true" applyAlignment="true" applyProtection="true">
      <alignment horizontal="center" vertical="center" textRotation="0" wrapText="false" indent="0" shrinkToFit="true"/>
      <protection locked="false" hidden="false"/>
    </xf>
    <xf numFmtId="164" fontId="47" fillId="24" borderId="102" xfId="0" applyFont="true" applyBorder="true" applyAlignment="true" applyProtection="true">
      <alignment horizontal="general" vertical="center" textRotation="0" wrapText="false" indent="0" shrinkToFit="false"/>
      <protection locked="true" hidden="false"/>
    </xf>
    <xf numFmtId="164" fontId="65" fillId="0" borderId="0" xfId="0" applyFont="true" applyBorder="true" applyAlignment="true" applyProtection="true">
      <alignment horizontal="center" vertical="center" textRotation="0" wrapText="false" indent="0" shrinkToFit="false"/>
      <protection locked="fals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66" fillId="0" borderId="98" xfId="0" applyFont="true" applyBorder="true" applyAlignment="true" applyProtection="true">
      <alignment horizontal="left" vertical="center" textRotation="0" wrapText="true" indent="0" shrinkToFit="false"/>
      <protection locked="true" hidden="false"/>
    </xf>
    <xf numFmtId="164" fontId="61" fillId="0" borderId="0" xfId="0" applyFont="true" applyBorder="true" applyAlignment="true" applyProtection="true">
      <alignment horizontal="general" vertical="center" textRotation="0" wrapText="false" indent="0" shrinkToFit="false"/>
      <protection locked="false" hidden="false"/>
    </xf>
    <xf numFmtId="164" fontId="66" fillId="24" borderId="0" xfId="0" applyFont="true" applyBorder="true" applyAlignment="true" applyProtection="true">
      <alignment horizontal="general" vertical="center" textRotation="0" wrapText="true" indent="0" shrinkToFit="false"/>
      <protection locked="false" hidden="false"/>
    </xf>
    <xf numFmtId="164" fontId="66" fillId="24" borderId="0" xfId="0" applyFont="true" applyBorder="true" applyAlignment="true" applyProtection="true">
      <alignment horizontal="general" vertical="center" textRotation="0" wrapText="true" indent="0" shrinkToFit="false"/>
      <protection locked="true" hidden="false"/>
    </xf>
    <xf numFmtId="164" fontId="44" fillId="24" borderId="0"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0" fillId="28" borderId="0" xfId="0" applyFont="false" applyBorder="true" applyAlignment="true" applyProtection="true">
      <alignment horizontal="general" vertical="center" textRotation="0" wrapText="false" indent="0" shrinkToFit="false"/>
      <protection locked="true" hidden="false"/>
    </xf>
    <xf numFmtId="164" fontId="44" fillId="28" borderId="0" xfId="0" applyFont="true" applyBorder="true" applyAlignment="true" applyProtection="true">
      <alignment horizontal="general" vertical="center" textRotation="0" wrapText="false" indent="0" shrinkToFit="false"/>
      <protection locked="true" hidden="false"/>
    </xf>
    <xf numFmtId="167" fontId="45" fillId="0" borderId="38" xfId="0" applyFont="true" applyBorder="true" applyAlignment="true" applyProtection="true">
      <alignment horizontal="left" vertical="center" textRotation="0" wrapText="true" indent="0" shrinkToFit="false"/>
      <protection locked="true" hidden="false"/>
    </xf>
    <xf numFmtId="164" fontId="22" fillId="26" borderId="11" xfId="0" applyFont="true" applyBorder="true" applyAlignment="true" applyProtection="true">
      <alignment horizontal="center" vertical="center" textRotation="0" wrapText="false" indent="0" shrinkToFit="false"/>
      <protection locked="false" hidden="false"/>
    </xf>
    <xf numFmtId="170" fontId="61" fillId="0" borderId="56" xfId="0" applyFont="true" applyBorder="true" applyAlignment="true" applyProtection="true">
      <alignment horizontal="general" vertical="center" textRotation="0" wrapText="false" indent="0" shrinkToFit="false"/>
      <protection locked="false" hidden="false"/>
    </xf>
    <xf numFmtId="167" fontId="45" fillId="0" borderId="13"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false" hidden="false"/>
    </xf>
    <xf numFmtId="164" fontId="27" fillId="28" borderId="0" xfId="0" applyFont="true" applyBorder="true" applyAlignment="true" applyProtection="true">
      <alignment horizontal="general" vertical="center" textRotation="0" wrapText="false" indent="0" shrinkToFit="false"/>
      <protection locked="true" hidden="false"/>
    </xf>
    <xf numFmtId="167" fontId="52" fillId="24" borderId="0" xfId="0" applyFont="true" applyBorder="false" applyAlignment="true" applyProtection="true">
      <alignment horizontal="general" vertical="center" textRotation="0" wrapText="false" indent="0" shrinkToFit="false"/>
      <protection locked="true" hidden="false"/>
    </xf>
    <xf numFmtId="170" fontId="58" fillId="25" borderId="11"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true" applyProtection="true">
      <alignment horizontal="left" vertical="top" textRotation="0" wrapText="true" indent="0" shrinkToFit="false"/>
      <protection locked="true" hidden="false"/>
    </xf>
    <xf numFmtId="170" fontId="66" fillId="25" borderId="11" xfId="0" applyFont="true" applyBorder="true" applyAlignment="true" applyProtection="true">
      <alignment horizontal="center" vertical="center" textRotation="0" wrapText="true" indent="0" shrinkToFit="false"/>
      <protection locked="true" hidden="false"/>
    </xf>
    <xf numFmtId="167" fontId="47" fillId="25" borderId="13" xfId="0" applyFont="true" applyBorder="true" applyAlignment="true" applyProtection="true">
      <alignment horizontal="center" vertical="center" textRotation="0" wrapText="true" indent="0" shrinkToFit="false"/>
      <protection locked="true" hidden="false"/>
    </xf>
    <xf numFmtId="167" fontId="47" fillId="25" borderId="11" xfId="0" applyFont="true" applyBorder="true" applyAlignment="true" applyProtection="true">
      <alignment horizontal="center" vertical="center" textRotation="0" wrapText="true" indent="0" shrinkToFit="false"/>
      <protection locked="true" hidden="false"/>
    </xf>
    <xf numFmtId="164" fontId="65" fillId="0" borderId="0" xfId="0" applyFont="true" applyBorder="true" applyAlignment="true" applyProtection="true">
      <alignment horizontal="center" vertical="center" textRotation="0" wrapText="false" indent="0" shrinkToFit="true"/>
      <protection locked="false" hidden="false"/>
    </xf>
    <xf numFmtId="164" fontId="49" fillId="0" borderId="0" xfId="0" applyFont="true" applyBorder="true" applyAlignment="true" applyProtection="true">
      <alignment horizontal="general" vertical="center" textRotation="0" wrapText="true" indent="0" shrinkToFit="false"/>
      <protection locked="false" hidden="false"/>
    </xf>
    <xf numFmtId="164" fontId="47" fillId="0" borderId="33" xfId="0" applyFont="true" applyBorder="true" applyAlignment="true" applyProtection="true">
      <alignment horizontal="left" vertical="center" textRotation="0" wrapText="true" indent="0" shrinkToFit="false"/>
      <protection locked="true" hidden="false"/>
    </xf>
    <xf numFmtId="164" fontId="32" fillId="24" borderId="103" xfId="0" applyFont="true" applyBorder="true" applyAlignment="true" applyProtection="true">
      <alignment horizontal="left" vertical="center" textRotation="0" wrapText="true" indent="0" shrinkToFit="false"/>
      <protection locked="true" hidden="false"/>
    </xf>
    <xf numFmtId="164" fontId="65" fillId="0" borderId="0" xfId="0" applyFont="true" applyBorder="true" applyAlignment="true" applyProtection="true">
      <alignment horizontal="center" vertical="center" textRotation="0" wrapText="false" indent="0" shrinkToFit="false"/>
      <protection locked="true" hidden="false"/>
    </xf>
    <xf numFmtId="170" fontId="49" fillId="0" borderId="11" xfId="0" applyFont="true" applyBorder="true" applyAlignment="true" applyProtection="true">
      <alignment horizontal="center" vertical="center" textRotation="0" wrapText="true" indent="0" shrinkToFit="false"/>
      <protection locked="true" hidden="false"/>
    </xf>
    <xf numFmtId="164" fontId="32" fillId="26" borderId="104" xfId="0" applyFont="true" applyBorder="true" applyAlignment="true" applyProtection="true">
      <alignment horizontal="center" vertical="center" textRotation="0" wrapText="true" indent="0" shrinkToFit="false"/>
      <protection locked="false" hidden="false"/>
    </xf>
    <xf numFmtId="164" fontId="32" fillId="24" borderId="70" xfId="0" applyFont="true" applyBorder="true" applyAlignment="true" applyProtection="true">
      <alignment horizontal="general" vertical="center" textRotation="0" wrapText="true" indent="0" shrinkToFit="false"/>
      <protection locked="true" hidden="false"/>
    </xf>
    <xf numFmtId="164" fontId="32" fillId="24" borderId="81" xfId="0" applyFont="true" applyBorder="true" applyAlignment="true" applyProtection="true">
      <alignment horizontal="general" vertical="center" textRotation="0" wrapText="true" indent="0" shrinkToFit="false"/>
      <protection locked="true" hidden="false"/>
    </xf>
    <xf numFmtId="164" fontId="32" fillId="24" borderId="81" xfId="0" applyFont="true" applyBorder="true" applyAlignment="true" applyProtection="true">
      <alignment horizontal="left" vertical="center" textRotation="0" wrapText="true" indent="0" shrinkToFit="false"/>
      <protection locked="true" hidden="false"/>
    </xf>
    <xf numFmtId="164" fontId="32" fillId="24" borderId="83" xfId="0" applyFont="true" applyBorder="true" applyAlignment="true" applyProtection="true">
      <alignment horizontal="general" vertical="center" textRotation="0" wrapText="true" indent="0" shrinkToFit="false"/>
      <protection locked="true" hidden="false"/>
    </xf>
    <xf numFmtId="164" fontId="32" fillId="24" borderId="105" xfId="0" applyFont="true" applyBorder="true" applyAlignment="true" applyProtection="true">
      <alignment horizontal="general" vertical="center" textRotation="0" wrapText="true" indent="0" shrinkToFit="false"/>
      <protection locked="true" hidden="false"/>
    </xf>
    <xf numFmtId="164" fontId="32" fillId="26" borderId="106" xfId="0" applyFont="true" applyBorder="true" applyAlignment="true" applyProtection="true">
      <alignment horizontal="center" vertical="center" textRotation="0" wrapText="true" indent="0" shrinkToFit="false"/>
      <protection locked="false" hidden="false"/>
    </xf>
    <xf numFmtId="164" fontId="32" fillId="24" borderId="48" xfId="0" applyFont="true" applyBorder="true" applyAlignment="true" applyProtection="true">
      <alignment horizontal="left" vertical="center" textRotation="0" wrapText="true" indent="0" shrinkToFit="false"/>
      <protection locked="true" hidden="false"/>
    </xf>
    <xf numFmtId="164" fontId="32" fillId="24" borderId="107" xfId="0" applyFont="true" applyBorder="true" applyAlignment="true" applyProtection="true">
      <alignment horizontal="general" vertical="center" textRotation="0" wrapText="true" indent="0" shrinkToFit="false"/>
      <protection locked="true" hidden="false"/>
    </xf>
    <xf numFmtId="164" fontId="32" fillId="26" borderId="108" xfId="0" applyFont="true" applyBorder="true" applyAlignment="true" applyProtection="true">
      <alignment horizontal="center" vertical="center" textRotation="0" wrapText="true" indent="0" shrinkToFit="false"/>
      <protection locked="false" hidden="false"/>
    </xf>
    <xf numFmtId="164" fontId="32" fillId="24" borderId="105" xfId="0" applyFont="true" applyBorder="true" applyAlignment="true" applyProtection="true">
      <alignment horizontal="left" vertical="center" textRotation="0" wrapText="true" indent="0" shrinkToFit="false"/>
      <protection locked="true" hidden="false"/>
    </xf>
    <xf numFmtId="164" fontId="32" fillId="26" borderId="109" xfId="0" applyFont="true" applyBorder="true" applyAlignment="true" applyProtection="true">
      <alignment horizontal="center" vertical="center" textRotation="0" wrapText="true" indent="0" shrinkToFit="false"/>
      <protection locked="false" hidden="false"/>
    </xf>
    <xf numFmtId="164" fontId="32" fillId="24" borderId="110" xfId="0" applyFont="true" applyBorder="true" applyAlignment="true" applyProtection="true">
      <alignment horizontal="general" vertical="center" textRotation="0" wrapText="true" indent="0" shrinkToFit="false"/>
      <protection locked="true" hidden="false"/>
    </xf>
    <xf numFmtId="164" fontId="32" fillId="24" borderId="111" xfId="0" applyFont="true" applyBorder="true" applyAlignment="true" applyProtection="true">
      <alignment horizontal="left" vertical="center" textRotation="0" wrapText="true" indent="0" shrinkToFit="false"/>
      <protection locked="true" hidden="false"/>
    </xf>
    <xf numFmtId="164" fontId="32" fillId="0" borderId="81" xfId="0" applyFont="true" applyBorder="true" applyAlignment="true" applyProtection="true">
      <alignment horizontal="left" vertical="center" textRotation="0" wrapText="true" indent="0" shrinkToFit="false"/>
      <protection locked="true" hidden="false"/>
    </xf>
    <xf numFmtId="164" fontId="47" fillId="0" borderId="34" xfId="0" applyFont="true" applyBorder="true" applyAlignment="true" applyProtection="true">
      <alignment horizontal="center" vertical="center" textRotation="0" wrapText="true" indent="0" shrinkToFit="false"/>
      <protection locked="true" hidden="false"/>
    </xf>
    <xf numFmtId="170" fontId="44" fillId="0" borderId="11" xfId="0" applyFont="true" applyBorder="true" applyAlignment="true" applyProtection="true">
      <alignment horizontal="center" vertical="center" textRotation="0" wrapText="false" indent="0" shrinkToFit="false"/>
      <protection locked="true" hidden="false"/>
    </xf>
    <xf numFmtId="164" fontId="32" fillId="24" borderId="70" xfId="0" applyFont="true" applyBorder="true" applyAlignment="true" applyProtection="true">
      <alignment horizontal="left" vertical="center" textRotation="0" wrapText="true" indent="0" shrinkToFit="false"/>
      <protection locked="true" hidden="false"/>
    </xf>
    <xf numFmtId="164" fontId="32" fillId="24" borderId="112" xfId="0" applyFont="true" applyBorder="true" applyAlignment="true" applyProtection="true">
      <alignment horizontal="left" vertical="center" textRotation="0" wrapText="true" indent="0" shrinkToFit="false"/>
      <protection locked="true" hidden="false"/>
    </xf>
    <xf numFmtId="164" fontId="32" fillId="26" borderId="62" xfId="0" applyFont="true" applyBorder="true" applyAlignment="true" applyProtection="true">
      <alignment horizontal="center" vertical="center" textRotation="0" wrapText="true" indent="0" shrinkToFit="false"/>
      <protection locked="false" hidden="false"/>
    </xf>
    <xf numFmtId="164" fontId="44" fillId="24" borderId="0" xfId="0" applyFont="true" applyBorder="false" applyAlignment="true" applyProtection="true">
      <alignment horizontal="general" vertical="top" textRotation="0" wrapText="false" indent="0" shrinkToFit="false"/>
      <protection locked="true" hidden="false"/>
    </xf>
    <xf numFmtId="164" fontId="32" fillId="24" borderId="113" xfId="0" applyFont="true" applyBorder="true" applyAlignment="true" applyProtection="true">
      <alignment horizontal="left" vertical="center" textRotation="0" wrapText="true" indent="0" shrinkToFit="false"/>
      <protection locked="true" hidden="false"/>
    </xf>
    <xf numFmtId="164" fontId="32" fillId="24" borderId="102" xfId="0" applyFont="true" applyBorder="true" applyAlignment="true" applyProtection="true">
      <alignment horizontal="general" vertical="center" textRotation="0" wrapText="true" indent="0" shrinkToFit="false"/>
      <protection locked="true" hidden="false"/>
    </xf>
    <xf numFmtId="164" fontId="66" fillId="28" borderId="0" xfId="0" applyFont="true" applyBorder="true" applyAlignment="true" applyProtection="true">
      <alignment horizontal="left" vertical="center" textRotation="0" wrapText="true" indent="0" shrinkToFit="false"/>
      <protection locked="false" hidden="false"/>
    </xf>
    <xf numFmtId="164" fontId="66" fillId="28"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true" applyProtection="true">
      <alignment horizontal="general" vertical="center" textRotation="0" wrapText="false" indent="0" shrinkToFit="false"/>
      <protection locked="false" hidden="false"/>
    </xf>
    <xf numFmtId="164" fontId="0" fillId="28" borderId="0" xfId="0" applyFont="false" applyBorder="true" applyAlignment="true" applyProtection="true">
      <alignment horizontal="general" vertical="center" textRotation="0" wrapText="false" indent="0" shrinkToFit="false"/>
      <protection locked="false" hidden="false"/>
    </xf>
    <xf numFmtId="164" fontId="5" fillId="28" borderId="0" xfId="0" applyFont="true" applyBorder="true" applyAlignment="true" applyProtection="true">
      <alignment horizontal="general" vertical="center" textRotation="0" wrapText="false" indent="0" shrinkToFit="false"/>
      <protection locked="true" hidden="false"/>
    </xf>
    <xf numFmtId="167" fontId="68" fillId="24" borderId="0" xfId="0" applyFont="true" applyBorder="false" applyAlignment="true" applyProtection="true">
      <alignment horizontal="general" vertical="center" textRotation="0" wrapText="false" indent="0" shrinkToFit="false"/>
      <protection locked="true" hidden="false"/>
    </xf>
    <xf numFmtId="167" fontId="69"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45" fillId="24" borderId="10" xfId="0" applyFont="true" applyBorder="true" applyAlignment="true" applyProtection="true">
      <alignment horizontal="left" vertical="top" textRotation="0" wrapText="true" indent="0" shrinkToFit="false"/>
      <protection locked="false" hidden="false"/>
    </xf>
    <xf numFmtId="164" fontId="49" fillId="0" borderId="0" xfId="0" applyFont="true" applyBorder="false" applyAlignment="true" applyProtection="true">
      <alignment horizontal="general" vertical="center" textRotation="0" wrapText="false" indent="0" shrinkToFit="false"/>
      <protection locked="fals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false"/>
      <protection locked="false" hidden="false"/>
    </xf>
    <xf numFmtId="164" fontId="32" fillId="0" borderId="0" xfId="0" applyFont="true" applyBorder="true" applyAlignment="true" applyProtection="true">
      <alignment horizontal="left" vertical="top" textRotation="0" wrapText="true" indent="0" shrinkToFit="false"/>
      <protection locked="true" hidden="false"/>
    </xf>
    <xf numFmtId="170" fontId="49" fillId="27" borderId="114" xfId="0" applyFont="true" applyBorder="true" applyAlignment="true" applyProtection="true">
      <alignment horizontal="center" vertical="center" textRotation="0" wrapText="false" indent="0" shrinkToFit="false"/>
      <protection locked="true" hidden="false"/>
    </xf>
    <xf numFmtId="167" fontId="4" fillId="24" borderId="96" xfId="0" applyFont="true" applyBorder="true" applyAlignment="true" applyProtection="true">
      <alignment horizontal="general" vertical="center" textRotation="0" wrapText="false" indent="0" shrinkToFit="false"/>
      <protection locked="true" hidden="false"/>
    </xf>
    <xf numFmtId="164" fontId="4" fillId="24" borderId="97" xfId="0" applyFont="true" applyBorder="true" applyAlignment="true" applyProtection="true">
      <alignment horizontal="general" vertical="center" textRotation="0" wrapText="false" indent="0" shrinkToFit="false"/>
      <protection locked="true" hidden="false"/>
    </xf>
    <xf numFmtId="164" fontId="4" fillId="24" borderId="98" xfId="0" applyFont="true" applyBorder="true" applyAlignment="true" applyProtection="true">
      <alignment horizontal="general" vertical="center" textRotation="0" wrapText="false" indent="0" shrinkToFit="false"/>
      <protection locked="true" hidden="false"/>
    </xf>
    <xf numFmtId="164" fontId="72" fillId="24" borderId="62"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1"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false" applyAlignment="true" applyProtection="true">
      <alignment horizontal="general" vertical="center" textRotation="0" wrapText="fals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2" fillId="24" borderId="62" xfId="0" applyFont="true" applyBorder="true" applyAlignment="true" applyProtection="true">
      <alignment horizontal="general" vertical="center" textRotation="0" wrapText="false" indent="0" shrinkToFit="false"/>
      <protection locked="true" hidden="false"/>
    </xf>
    <xf numFmtId="164" fontId="72" fillId="24" borderId="0" xfId="0" applyFont="true" applyBorder="false" applyAlignment="tru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70"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1"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true" applyProtection="true">
      <alignment horizontal="general" vertical="center" textRotation="0" wrapText="false" indent="0" shrinkToFit="false"/>
      <protection locked="false" hidden="false"/>
    </xf>
    <xf numFmtId="164" fontId="73" fillId="0" borderId="0" xfId="0" applyFont="true" applyBorder="false" applyAlignment="true" applyProtection="true">
      <alignment horizontal="general" vertical="center" textRotation="0" wrapText="false" indent="0" shrinkToFit="fals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2" fillId="24" borderId="0" xfId="0" applyFont="true" applyBorder="true" applyAlignment="true" applyProtection="true">
      <alignment horizontal="center" vertical="center" textRotation="0" wrapText="false" indent="0" shrinkToFit="false"/>
      <protection locked="true" hidden="false"/>
    </xf>
    <xf numFmtId="170" fontId="72" fillId="0" borderId="0" xfId="0" applyFont="true" applyBorder="true" applyAlignment="true" applyProtection="true">
      <alignment horizontal="general" vertical="center" textRotation="0" wrapText="false" indent="0" shrinkToFit="true"/>
      <protection locked="true" hidden="false"/>
    </xf>
    <xf numFmtId="164" fontId="52" fillId="24" borderId="0" xfId="0" applyFont="true" applyBorder="true" applyAlignment="true" applyProtection="true">
      <alignment horizontal="center" vertical="center" textRotation="0" wrapText="false" indent="0" shrinkToFit="true"/>
      <protection locked="true" hidden="false"/>
    </xf>
    <xf numFmtId="164" fontId="74" fillId="24" borderId="61" xfId="0" applyFont="true" applyBorder="true" applyAlignment="true" applyProtection="true">
      <alignment horizontal="general" vertical="center" textRotation="0" wrapText="false" indent="0" shrinkToFit="false"/>
      <protection locked="true" hidden="false"/>
    </xf>
    <xf numFmtId="164" fontId="4" fillId="24" borderId="79" xfId="0" applyFont="true" applyBorder="true" applyAlignment="true" applyProtection="true">
      <alignment horizontal="general" vertical="center" textRotation="0" wrapText="false" indent="0" shrinkToFit="false"/>
      <protection locked="true" hidden="false"/>
    </xf>
    <xf numFmtId="164" fontId="72" fillId="24" borderId="101" xfId="0" applyFont="true" applyBorder="true" applyAlignment="true" applyProtection="true">
      <alignment horizontal="general" vertical="center" textRotation="0" wrapText="false" indent="0" shrinkToFit="false"/>
      <protection locked="true" hidden="false"/>
    </xf>
    <xf numFmtId="164" fontId="4" fillId="24" borderId="101" xfId="0" applyFont="true" applyBorder="true" applyAlignment="true" applyProtection="true">
      <alignment horizontal="general" vertical="center" textRotation="0" wrapText="false" indent="0" shrinkToFit="false"/>
      <protection locked="true" hidden="false"/>
    </xf>
    <xf numFmtId="164" fontId="4" fillId="24" borderId="102"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center" textRotation="0" wrapText="false" indent="0" shrinkToFit="false"/>
      <protection locked="true" hidden="false"/>
    </xf>
    <xf numFmtId="164" fontId="75" fillId="24" borderId="0" xfId="0" applyFont="true" applyBorder="false" applyAlignment="true" applyProtection="true">
      <alignment horizontal="general" vertical="center" textRotation="0" wrapText="false" indent="0" shrinkToFit="false"/>
      <protection locked="true" hidden="false"/>
    </xf>
    <xf numFmtId="164" fontId="68" fillId="24" borderId="0" xfId="0" applyFont="true" applyBorder="false" applyAlignment="true" applyProtection="true">
      <alignment horizontal="general" vertical="center" textRotation="0" wrapText="false" indent="0" shrinkToFit="false"/>
      <protection locked="true" hidden="false"/>
    </xf>
    <xf numFmtId="164" fontId="44" fillId="25" borderId="10" xfId="0" applyFont="true" applyBorder="true" applyAlignment="true" applyProtection="true">
      <alignment horizontal="center" vertical="center" textRotation="0" wrapText="false" indent="0" shrinkToFit="false"/>
      <protection locked="true" hidden="false"/>
    </xf>
    <xf numFmtId="164" fontId="14" fillId="0" borderId="115" xfId="0" applyFont="true" applyBorder="true" applyAlignment="true" applyProtection="true">
      <alignment horizontal="general" vertical="center" textRotation="0" wrapText="false" indent="0" shrinkToFit="false"/>
      <protection locked="true" hidden="false"/>
    </xf>
    <xf numFmtId="164" fontId="48" fillId="0" borderId="116" xfId="0" applyFont="true" applyBorder="true" applyAlignment="true" applyProtection="true">
      <alignment horizontal="left" vertical="center" textRotation="0" wrapText="false" indent="0" shrinkToFit="false"/>
      <protection locked="true" hidden="false"/>
    </xf>
    <xf numFmtId="170" fontId="66" fillId="27" borderId="10" xfId="0" applyFont="true" applyBorder="true" applyAlignment="true" applyProtection="true">
      <alignment horizontal="center" vertical="center" textRotation="0" wrapText="false" indent="0" shrinkToFit="false"/>
      <protection locked="true" hidden="false"/>
    </xf>
    <xf numFmtId="164" fontId="14" fillId="0" borderId="117" xfId="0" applyFont="true" applyBorder="true" applyAlignment="true" applyProtection="true">
      <alignment horizontal="general"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false" indent="0" shrinkToFit="false"/>
      <protection locked="true" hidden="false"/>
    </xf>
    <xf numFmtId="164" fontId="14" fillId="0" borderId="69" xfId="0" applyFont="true" applyBorder="true" applyAlignment="true" applyProtection="true">
      <alignment horizontal="center" vertical="center" textRotation="0" wrapText="false" indent="0" shrinkToFit="false"/>
      <protection locked="true" hidden="false"/>
    </xf>
    <xf numFmtId="164" fontId="48" fillId="0" borderId="119" xfId="0" applyFont="true" applyBorder="true" applyAlignment="true" applyProtection="true">
      <alignment horizontal="center" vertical="center" textRotation="0" wrapText="false" indent="0" shrinkToFit="false"/>
      <protection locked="true" hidden="false"/>
    </xf>
    <xf numFmtId="164" fontId="48" fillId="0" borderId="120" xfId="0" applyFont="true" applyBorder="true" applyAlignment="true" applyProtection="true">
      <alignment horizontal="left" vertical="center" textRotation="0" wrapText="false" indent="0" shrinkToFit="false"/>
      <protection locked="true" hidden="false"/>
    </xf>
    <xf numFmtId="164" fontId="48" fillId="0" borderId="121" xfId="0" applyFont="true" applyBorder="true" applyAlignment="true" applyProtection="true">
      <alignment horizontal="center" vertical="center" textRotation="0" wrapText="false" indent="0" shrinkToFit="false"/>
      <protection locked="true" hidden="false"/>
    </xf>
    <xf numFmtId="164" fontId="47" fillId="0" borderId="91" xfId="0" applyFont="true" applyBorder="true" applyAlignment="true" applyProtection="true">
      <alignment horizontal="center" vertical="center" textRotation="0" wrapText="false" indent="0" shrinkToFit="false"/>
      <protection locked="true" hidden="false"/>
    </xf>
    <xf numFmtId="164" fontId="47" fillId="0" borderId="120" xfId="0" applyFont="true" applyBorder="true" applyAlignment="true" applyProtection="true">
      <alignment horizontal="left" vertical="center" textRotation="0" wrapText="true" indent="0" shrinkToFit="false"/>
      <protection locked="true" hidden="false"/>
    </xf>
    <xf numFmtId="164" fontId="32" fillId="0" borderId="117" xfId="0" applyFont="true" applyBorder="true" applyAlignment="true" applyProtection="true">
      <alignment horizontal="center" vertical="center" textRotation="0" wrapText="false" indent="0" shrinkToFit="false"/>
      <protection locked="true" hidden="false"/>
    </xf>
    <xf numFmtId="164" fontId="47" fillId="0" borderId="122" xfId="0" applyFont="true" applyBorder="true" applyAlignment="true" applyProtection="true">
      <alignment horizontal="center" vertical="center" textRotation="0" wrapText="false" indent="0" shrinkToFit="false"/>
      <protection locked="true" hidden="false"/>
    </xf>
    <xf numFmtId="164" fontId="47" fillId="0" borderId="118" xfId="0" applyFont="true" applyBorder="true" applyAlignment="true" applyProtection="true">
      <alignment horizontal="left" vertical="center" textRotation="0" wrapText="true" indent="0" shrinkToFit="false"/>
      <protection locked="true" hidden="false"/>
    </xf>
    <xf numFmtId="170" fontId="58" fillId="27"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81" fillId="0" borderId="0" xfId="0" applyFont="true" applyBorder="false" applyAlignment="true" applyProtection="true">
      <alignment horizontal="general"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true" applyProtection="true">
      <alignment horizontal="general" vertical="center" textRotation="0" wrapText="false" indent="0" shrinkToFit="false"/>
      <protection locked="true" hidden="false"/>
    </xf>
    <xf numFmtId="164" fontId="31" fillId="24" borderId="13" xfId="0" applyFont="true" applyBorder="true" applyAlignment="true" applyProtection="true">
      <alignment horizontal="center" vertical="center" textRotation="0" wrapText="false" indent="0" shrinkToFit="false"/>
      <protection locked="true" hidden="false"/>
    </xf>
    <xf numFmtId="170" fontId="31" fillId="24" borderId="10" xfId="0" applyFont="true" applyBorder="true" applyAlignment="true" applyProtection="true">
      <alignment horizontal="center" vertical="center" textRotation="0" wrapText="false" indent="0" shrinkToFit="false"/>
      <protection locked="true" hidden="false"/>
    </xf>
    <xf numFmtId="164" fontId="26" fillId="24" borderId="13" xfId="0" applyFont="true" applyBorder="true" applyAlignment="true" applyProtection="true">
      <alignment horizontal="center" vertical="center" textRotation="0" wrapText="false" indent="0" shrinkToFit="false"/>
      <protection locked="true" hidden="false"/>
    </xf>
    <xf numFmtId="170" fontId="26" fillId="24" borderId="11" xfId="0" applyFont="true" applyBorder="tru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center" vertical="center" textRotation="0" wrapText="false" indent="0" shrinkToFit="false"/>
      <protection locked="true" hidden="false"/>
    </xf>
    <xf numFmtId="164" fontId="81" fillId="24" borderId="0" xfId="0" applyFont="true" applyBorder="false" applyAlignment="true" applyProtection="true">
      <alignment horizontal="general" vertical="center" textRotation="0" wrapText="false" indent="0" shrinkToFit="false"/>
      <protection locked="true" hidden="false"/>
    </xf>
    <xf numFmtId="164" fontId="4" fillId="24" borderId="12" xfId="0" applyFont="true" applyBorder="true" applyAlignment="true" applyProtection="true">
      <alignment horizontal="left" vertical="center" textRotation="0" wrapText="true" indent="0" shrinkToFit="false"/>
      <protection locked="true" hidden="false"/>
    </xf>
    <xf numFmtId="168" fontId="4" fillId="24" borderId="123" xfId="0" applyFont="true" applyBorder="true" applyAlignment="true" applyProtection="true">
      <alignment horizontal="general" vertical="center" textRotation="0" wrapText="false" indent="0" shrinkToFit="true"/>
      <protection locked="true" hidden="false"/>
    </xf>
    <xf numFmtId="164" fontId="48" fillId="24" borderId="32" xfId="0" applyFont="true" applyBorder="true" applyAlignment="true" applyProtection="true">
      <alignment horizontal="general" vertical="center" textRotation="0" wrapText="false" indent="0" shrinkToFit="false"/>
      <protection locked="true" hidden="false"/>
    </xf>
    <xf numFmtId="168" fontId="4" fillId="24" borderId="0" xfId="0" applyFont="true" applyBorder="true" applyAlignment="true" applyProtection="true">
      <alignment horizontal="general" vertical="center" textRotation="0" wrapText="false" indent="0" shrinkToFit="true"/>
      <protection locked="true" hidden="false"/>
    </xf>
    <xf numFmtId="168" fontId="67" fillId="24" borderId="0" xfId="0" applyFont="true" applyBorder="true" applyAlignment="true" applyProtection="true">
      <alignment horizontal="general" vertical="center" textRotation="0" wrapText="false" indent="0" shrinkToFit="true"/>
      <protection locked="true" hidden="false"/>
    </xf>
    <xf numFmtId="164" fontId="48" fillId="24" borderId="10" xfId="0" applyFont="true" applyBorder="true" applyAlignment="true" applyProtection="true">
      <alignment horizontal="center" vertical="center" textRotation="0" wrapText="true" indent="0" shrinkToFit="false"/>
      <protection locked="true" hidden="false"/>
    </xf>
    <xf numFmtId="164" fontId="48" fillId="24" borderId="33" xfId="0" applyFont="true" applyBorder="true" applyAlignment="true" applyProtection="true">
      <alignment horizontal="left" vertical="center" textRotation="0" wrapText="true" indent="0" shrinkToFit="false"/>
      <protection locked="true" hidden="false"/>
    </xf>
    <xf numFmtId="176" fontId="27" fillId="24" borderId="14" xfId="0" applyFont="true" applyBorder="true" applyAlignment="true" applyProtection="true">
      <alignment horizontal="right" vertical="center" textRotation="0" wrapText="false" indent="0" shrinkToFit="false"/>
      <protection locked="true" hidden="false"/>
    </xf>
    <xf numFmtId="170" fontId="24" fillId="25" borderId="11" xfId="0" applyFont="true" applyBorder="true" applyAlignment="true" applyProtection="true">
      <alignment horizontal="center" vertical="center" textRotation="0" wrapText="false" indent="0" shrinkToFit="false"/>
      <protection locked="true" hidden="false"/>
    </xf>
    <xf numFmtId="164" fontId="0" fillId="24" borderId="62" xfId="0" applyFont="true" applyBorder="true" applyAlignment="true" applyProtection="true">
      <alignment horizontal="left" vertical="center" textRotation="0" wrapText="true" indent="0" shrinkToFit="false"/>
      <protection locked="true" hidden="false"/>
    </xf>
    <xf numFmtId="164" fontId="4" fillId="24" borderId="22"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left" vertical="center" textRotation="0" wrapText="true" indent="0" shrinkToFit="false"/>
      <protection locked="true" hidden="false"/>
    </xf>
    <xf numFmtId="176" fontId="27" fillId="24" borderId="25" xfId="0" applyFont="true" applyBorder="true" applyAlignment="true" applyProtection="true">
      <alignment horizontal="right" vertical="center" textRotation="0" wrapText="false" indent="0" shrinkToFit="false"/>
      <protection locked="true" hidden="false"/>
    </xf>
    <xf numFmtId="164" fontId="4" fillId="24" borderId="27" xfId="0" applyFont="true" applyBorder="true" applyAlignment="true" applyProtection="true">
      <alignment horizontal="general" vertical="center" textRotation="0" wrapText="true" indent="0" shrinkToFit="false"/>
      <protection locked="true" hidden="false"/>
    </xf>
    <xf numFmtId="164" fontId="4" fillId="24" borderId="84" xfId="0" applyFont="true" applyBorder="true" applyAlignment="true" applyProtection="true">
      <alignment horizontal="general" vertical="center" textRotation="0" wrapText="true" indent="0" shrinkToFit="false"/>
      <protection locked="true" hidden="false"/>
    </xf>
    <xf numFmtId="164" fontId="4" fillId="0" borderId="31" xfId="0" applyFont="true" applyBorder="true" applyAlignment="true" applyProtection="true">
      <alignment horizontal="left" vertical="center" textRotation="0" wrapText="true" indent="0" shrinkToFit="false"/>
      <protection locked="true" hidden="false"/>
    </xf>
    <xf numFmtId="176" fontId="27" fillId="24" borderId="24" xfId="0" applyFont="true" applyBorder="true" applyAlignment="true" applyProtection="true">
      <alignment horizontal="right" vertical="center" textRotation="0" wrapText="false" indent="0" shrinkToFit="false"/>
      <protection locked="true" hidden="false"/>
    </xf>
    <xf numFmtId="164" fontId="48" fillId="24" borderId="101" xfId="0" applyFont="true" applyBorder="true" applyAlignment="true" applyProtection="true">
      <alignment horizontal="left" vertical="center"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32" fillId="24" borderId="124" xfId="0" applyFont="true" applyBorder="true" applyAlignment="true" applyProtection="true">
      <alignment horizontal="general" vertical="center" textRotation="0" wrapText="true" indent="0" shrinkToFit="false"/>
      <protection locked="true" hidden="false"/>
    </xf>
    <xf numFmtId="164" fontId="26" fillId="24" borderId="125" xfId="0" applyFont="true" applyBorder="true" applyAlignment="true" applyProtection="true">
      <alignment horizontal="center" vertical="center" textRotation="0" wrapText="true" indent="0" shrinkToFit="false"/>
      <protection locked="true" hidden="false"/>
    </xf>
    <xf numFmtId="164" fontId="26" fillId="0" borderId="29" xfId="0" applyFont="true" applyBorder="true" applyAlignment="true" applyProtection="true">
      <alignment horizontal="center" vertical="center" textRotation="0" wrapText="false" indent="0" shrinkToFit="false"/>
      <protection locked="true" hidden="false"/>
    </xf>
    <xf numFmtId="164" fontId="26" fillId="24" borderId="125" xfId="0" applyFont="true" applyBorder="true" applyAlignment="true" applyProtection="true">
      <alignment horizontal="center" vertical="center" textRotation="0" wrapText="false" indent="0" shrinkToFit="false"/>
      <protection locked="true" hidden="false"/>
    </xf>
    <xf numFmtId="164" fontId="26" fillId="24" borderId="126" xfId="0" applyFont="true" applyBorder="true" applyAlignment="true" applyProtection="true">
      <alignment horizontal="center" vertical="center" textRotation="0" wrapText="false" indent="0" shrinkToFit="false"/>
      <protection locked="true" hidden="false"/>
    </xf>
    <xf numFmtId="164" fontId="26" fillId="24"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center" vertical="center" textRotation="0" wrapText="true" indent="0" shrinkToFit="false"/>
      <protection locked="true" hidden="false"/>
    </xf>
    <xf numFmtId="164" fontId="65" fillId="24" borderId="85" xfId="0" applyFont="true" applyBorder="true" applyAlignment="true" applyProtection="true">
      <alignment horizontal="center" vertical="center" textRotation="0" wrapText="true" indent="0" shrinkToFit="false"/>
      <protection locked="true" hidden="false"/>
    </xf>
    <xf numFmtId="164" fontId="65" fillId="24" borderId="56" xfId="0" applyFont="true" applyBorder="true" applyAlignment="true" applyProtection="true">
      <alignment horizontal="center" vertical="center" textRotation="0" wrapText="true" indent="0" shrinkToFit="false"/>
      <protection locked="true" hidden="false"/>
    </xf>
    <xf numFmtId="164" fontId="65" fillId="0" borderId="0" xfId="0" applyFont="true" applyBorder="true" applyAlignment="true" applyProtection="true">
      <alignment horizontal="center" vertical="center" textRotation="0" wrapText="true" indent="0" shrinkToFit="false"/>
      <protection locked="true" hidden="false"/>
    </xf>
    <xf numFmtId="164" fontId="27" fillId="0" borderId="127"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26" fillId="24" borderId="49" xfId="0" applyFont="true" applyBorder="true" applyAlignment="true" applyProtection="true">
      <alignment horizontal="center" vertical="center" textRotation="0" wrapText="true" indent="0" shrinkToFit="false"/>
      <protection locked="true" hidden="false"/>
    </xf>
    <xf numFmtId="164" fontId="26" fillId="24" borderId="12"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27" fillId="0" borderId="12" xfId="0" applyFont="true" applyBorder="true" applyAlignment="true" applyProtection="true">
      <alignment horizontal="center" vertical="center" textRotation="0" wrapText="true" indent="0" shrinkToFit="false"/>
      <protection locked="true" hidden="false"/>
    </xf>
    <xf numFmtId="164" fontId="27" fillId="0" borderId="10" xfId="0" applyFont="true" applyBorder="true" applyAlignment="true" applyProtection="true">
      <alignment horizontal="center" vertical="center" textRotation="0" wrapText="true" indent="0" shrinkToFit="false"/>
      <protection locked="true" hidden="false"/>
    </xf>
    <xf numFmtId="164" fontId="26" fillId="24" borderId="128" xfId="0" applyFont="true" applyBorder="true" applyAlignment="true" applyProtection="true">
      <alignment horizontal="center" vertical="center" textRotation="0" wrapText="true" indent="0" shrinkToFit="false"/>
      <protection locked="true" hidden="false"/>
    </xf>
    <xf numFmtId="164" fontId="26" fillId="24" borderId="26" xfId="0" applyFont="true" applyBorder="true" applyAlignment="true" applyProtection="true">
      <alignment horizontal="center" vertical="center" textRotation="0" wrapText="true" indent="0" shrinkToFit="false"/>
      <protection locked="true" hidden="false"/>
    </xf>
    <xf numFmtId="164" fontId="0" fillId="0" borderId="33" xfId="0" applyFont="true" applyBorder="true" applyAlignment="true" applyProtection="true">
      <alignment horizontal="center" vertical="center" textRotation="0" wrapText="true" indent="0" shrinkToFit="false"/>
      <protection locked="true" hidden="false"/>
    </xf>
    <xf numFmtId="164" fontId="45" fillId="24" borderId="26" xfId="0" applyFont="true" applyBorder="true" applyAlignment="true" applyProtection="true">
      <alignment horizontal="center" vertical="center" textRotation="0" wrapText="fals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34" xfId="0" applyFont="true" applyBorder="true" applyAlignment="true" applyProtection="true">
      <alignment horizontal="center" vertical="center" textRotation="0" wrapText="true" indent="0" shrinkToFit="false"/>
      <protection locked="true" hidden="false"/>
    </xf>
    <xf numFmtId="164" fontId="81" fillId="0" borderId="0" xfId="0" applyFont="true" applyBorder="true" applyAlignment="true" applyProtection="true">
      <alignment horizontal="general" vertical="center" textRotation="0" wrapText="false" indent="0" shrinkToFit="false"/>
      <protection locked="true" hidden="false"/>
    </xf>
    <xf numFmtId="164" fontId="45" fillId="0" borderId="129" xfId="0" applyFont="true" applyBorder="true" applyAlignment="true" applyProtection="true">
      <alignment horizontal="right" vertical="center" textRotation="0" wrapText="false" indent="0" shrinkToFit="false"/>
      <protection locked="true" hidden="false"/>
    </xf>
    <xf numFmtId="170" fontId="45" fillId="0" borderId="29" xfId="0" applyFont="true" applyBorder="true" applyAlignment="true" applyProtection="true">
      <alignment horizontal="center" vertical="center" textRotation="0" wrapText="false" indent="0" shrinkToFit="true"/>
      <protection locked="true" hidden="false"/>
    </xf>
    <xf numFmtId="170" fontId="45" fillId="24" borderId="130" xfId="0" applyFont="true" applyBorder="true" applyAlignment="true" applyProtection="true">
      <alignment horizontal="general" vertical="center" textRotation="0" wrapText="false" indent="0" shrinkToFit="true"/>
      <protection locked="true" hidden="false"/>
    </xf>
    <xf numFmtId="170" fontId="45" fillId="24" borderId="29" xfId="0" applyFont="true" applyBorder="true" applyAlignment="true" applyProtection="true">
      <alignment horizontal="general" vertical="center" textRotation="0" wrapText="false" indent="0" shrinkToFit="true"/>
      <protection locked="true" hidden="false"/>
    </xf>
    <xf numFmtId="170" fontId="45" fillId="24" borderId="131" xfId="0" applyFont="true" applyBorder="true" applyAlignment="true" applyProtection="true">
      <alignment horizontal="general" vertical="center" textRotation="0" wrapText="true" indent="0" shrinkToFit="true"/>
      <protection locked="true" hidden="false"/>
    </xf>
    <xf numFmtId="164" fontId="58" fillId="24" borderId="30" xfId="0" applyFont="true" applyBorder="true" applyAlignment="true" applyProtection="true">
      <alignment horizontal="center" vertical="center" textRotation="0" wrapText="true" indent="0" shrinkToFit="true"/>
      <protection locked="false" hidden="false"/>
    </xf>
    <xf numFmtId="168" fontId="58" fillId="0" borderId="28" xfId="0" applyFont="true" applyBorder="true" applyAlignment="true" applyProtection="true">
      <alignment horizontal="center" vertical="center" textRotation="0" wrapText="false" indent="0" shrinkToFit="true"/>
      <protection locked="false" hidden="false"/>
    </xf>
    <xf numFmtId="168" fontId="45" fillId="0" borderId="29" xfId="0" applyFont="true" applyBorder="true" applyAlignment="true" applyProtection="true">
      <alignment horizontal="right" vertical="center" textRotation="0" wrapText="false" indent="0" shrinkToFit="true"/>
      <protection locked="false" hidden="false"/>
    </xf>
    <xf numFmtId="166" fontId="45" fillId="0" borderId="132" xfId="74" applyFont="true" applyBorder="true" applyAlignment="true" applyProtection="true">
      <alignment horizontal="right" vertical="center" textRotation="0" wrapText="false" indent="0" shrinkToFit="true"/>
      <protection locked="true" hidden="false"/>
    </xf>
    <xf numFmtId="168" fontId="45" fillId="0" borderId="132" xfId="0" applyFont="true" applyBorder="true" applyAlignment="true" applyProtection="true">
      <alignment horizontal="center" vertical="center" textRotation="0" wrapText="false" indent="0" shrinkToFit="true"/>
      <protection locked="false" hidden="false"/>
    </xf>
    <xf numFmtId="168" fontId="45" fillId="0" borderId="130" xfId="0" applyFont="true" applyBorder="true" applyAlignment="true" applyProtection="true">
      <alignment horizontal="right" vertical="center" textRotation="0" wrapText="false" indent="0" shrinkToFit="true"/>
      <protection locked="true" hidden="false"/>
    </xf>
    <xf numFmtId="168" fontId="45" fillId="0" borderId="133" xfId="0" applyFont="true" applyBorder="true" applyAlignment="true" applyProtection="true">
      <alignment horizontal="center" vertical="center" textRotation="0" wrapText="false" indent="0" shrinkToFit="true"/>
      <protection locked="false" hidden="false"/>
    </xf>
    <xf numFmtId="168" fontId="45" fillId="29" borderId="30" xfId="0" applyFont="true" applyBorder="true" applyAlignment="true" applyProtection="true">
      <alignment horizontal="right" vertical="center" textRotation="0" wrapText="false" indent="0" shrinkToFit="true"/>
      <protection locked="false" hidden="false"/>
    </xf>
    <xf numFmtId="168" fontId="58" fillId="0" borderId="129" xfId="0" applyFont="true" applyBorder="true" applyAlignment="true" applyProtection="true">
      <alignment horizontal="center" vertical="center" textRotation="0" wrapText="false" indent="0" shrinkToFit="true"/>
      <protection locked="false" hidden="false"/>
    </xf>
    <xf numFmtId="168" fontId="45" fillId="29" borderId="133" xfId="0" applyFont="true" applyBorder="true" applyAlignment="true" applyProtection="true">
      <alignment horizontal="right" vertical="center" textRotation="0" wrapText="false" indent="0" shrinkToFit="true"/>
      <protection locked="false" hidden="false"/>
    </xf>
    <xf numFmtId="168" fontId="44" fillId="0" borderId="133" xfId="0" applyFont="true" applyBorder="true" applyAlignment="true" applyProtection="true">
      <alignment horizontal="right" vertical="center" textRotation="0" wrapText="false" indent="0" shrinkToFit="true"/>
      <protection locked="true" hidden="false"/>
    </xf>
    <xf numFmtId="168" fontId="45" fillId="29" borderId="133" xfId="0" applyFont="true" applyBorder="true" applyAlignment="true" applyProtection="true">
      <alignment horizontal="center" vertical="center" textRotation="0" wrapText="false" indent="0" shrinkToFit="true"/>
      <protection locked="false" hidden="false"/>
    </xf>
    <xf numFmtId="168" fontId="45" fillId="29" borderId="131" xfId="0" applyFont="true" applyBorder="true" applyAlignment="true" applyProtection="true">
      <alignment horizontal="right" vertical="center" textRotation="0" wrapText="false" indent="0" shrinkToFit="true"/>
      <protection locked="false" hidden="false"/>
    </xf>
    <xf numFmtId="168" fontId="65" fillId="24" borderId="85" xfId="0" applyFont="true" applyBorder="true" applyAlignment="true" applyProtection="true">
      <alignment horizontal="right" vertical="center" textRotation="0" wrapText="false" indent="0" shrinkToFit="true"/>
      <protection locked="true" hidden="false"/>
    </xf>
    <xf numFmtId="168" fontId="65" fillId="24" borderId="56" xfId="0" applyFont="true" applyBorder="true" applyAlignment="true" applyProtection="true">
      <alignment horizontal="right" vertical="center" textRotation="0" wrapText="false" indent="0" shrinkToFit="true"/>
      <protection locked="true" hidden="false"/>
    </xf>
    <xf numFmtId="170" fontId="62" fillId="24" borderId="85" xfId="0" applyFont="true" applyBorder="true" applyAlignment="true" applyProtection="true">
      <alignment horizontal="general" vertical="center" textRotation="0" wrapText="false" indent="0" shrinkToFit="false"/>
      <protection locked="true" hidden="false"/>
    </xf>
    <xf numFmtId="170" fontId="62" fillId="24" borderId="56" xfId="0" applyFont="true" applyBorder="true" applyAlignment="true" applyProtection="true">
      <alignment horizontal="general" vertical="center" textRotation="0" wrapText="false" indent="0" shrinkToFit="false"/>
      <protection locked="true" hidden="false"/>
    </xf>
    <xf numFmtId="164" fontId="62" fillId="0" borderId="0" xfId="0" applyFont="true" applyBorder="true" applyAlignment="true" applyProtection="true">
      <alignment horizontal="left" vertical="center" textRotation="0" wrapText="true" indent="0" shrinkToFit="false"/>
      <protection locked="true" hidden="false"/>
    </xf>
    <xf numFmtId="164" fontId="83" fillId="0" borderId="0" xfId="0" applyFont="true" applyBorder="false" applyAlignment="true" applyProtection="true">
      <alignment horizontal="general" vertical="center" textRotation="0" wrapText="false" indent="0" shrinkToFit="false"/>
      <protection locked="true" hidden="false"/>
    </xf>
    <xf numFmtId="168" fontId="45" fillId="30" borderId="0" xfId="0" applyFont="true" applyBorder="true" applyAlignment="true" applyProtection="true">
      <alignment horizontal="right" vertical="center" textRotation="0" wrapText="false" indent="0" shrinkToFit="true"/>
      <protection locked="true" hidden="false"/>
    </xf>
    <xf numFmtId="177" fontId="45" fillId="0" borderId="32" xfId="0" applyFont="true" applyBorder="true" applyAlignment="true" applyProtection="true">
      <alignment horizontal="general" vertical="center" textRotation="0" wrapText="false" indent="0" shrinkToFit="false"/>
      <protection locked="true" hidden="false"/>
    </xf>
    <xf numFmtId="170" fontId="45" fillId="0" borderId="10" xfId="0" applyFont="true" applyBorder="true" applyAlignment="true" applyProtection="true">
      <alignment horizontal="center" vertical="center" textRotation="0" wrapText="false" indent="0" shrinkToFit="true"/>
      <protection locked="true" hidden="false"/>
    </xf>
    <xf numFmtId="170" fontId="45" fillId="24" borderId="12" xfId="0" applyFont="true" applyBorder="true" applyAlignment="true" applyProtection="true">
      <alignment horizontal="general" vertical="center" textRotation="0" wrapText="false" indent="0" shrinkToFit="true"/>
      <protection locked="true" hidden="false"/>
    </xf>
    <xf numFmtId="170" fontId="45" fillId="24" borderId="10" xfId="0" applyFont="true" applyBorder="true" applyAlignment="true" applyProtection="true">
      <alignment horizontal="general" vertical="center" textRotation="0" wrapText="false" indent="0" shrinkToFit="true"/>
      <protection locked="true" hidden="false"/>
    </xf>
    <xf numFmtId="170" fontId="45" fillId="24" borderId="33" xfId="0" applyFont="true" applyBorder="true" applyAlignment="true" applyProtection="true">
      <alignment horizontal="general" vertical="center" textRotation="0" wrapText="true" indent="0" shrinkToFit="true"/>
      <protection locked="true" hidden="false"/>
    </xf>
    <xf numFmtId="164" fontId="58" fillId="24" borderId="65" xfId="0" applyFont="true" applyBorder="true" applyAlignment="true" applyProtection="true">
      <alignment horizontal="center" vertical="center" textRotation="0" wrapText="true" indent="0" shrinkToFit="true"/>
      <protection locked="false" hidden="false"/>
    </xf>
    <xf numFmtId="168" fontId="58" fillId="0" borderId="32" xfId="0" applyFont="true" applyBorder="true" applyAlignment="true" applyProtection="true">
      <alignment horizontal="center" vertical="center" textRotation="0" wrapText="false" indent="0" shrinkToFit="true"/>
      <protection locked="false" hidden="false"/>
    </xf>
    <xf numFmtId="168" fontId="45" fillId="0" borderId="10" xfId="0" applyFont="true" applyBorder="true" applyAlignment="true" applyProtection="true">
      <alignment horizontal="right" vertical="center" textRotation="0" wrapText="false" indent="0" shrinkToFit="true"/>
      <protection locked="false" hidden="false"/>
    </xf>
    <xf numFmtId="166" fontId="45" fillId="0" borderId="10" xfId="74" applyFont="true" applyBorder="true" applyAlignment="true" applyProtection="true">
      <alignment horizontal="right" vertical="center" textRotation="0" wrapText="false" indent="0" shrinkToFit="true"/>
      <protection locked="true" hidden="false"/>
    </xf>
    <xf numFmtId="168" fontId="45" fillId="0" borderId="10" xfId="0" applyFont="true" applyBorder="true" applyAlignment="true" applyProtection="true">
      <alignment horizontal="center" vertical="center" textRotation="0" wrapText="false" indent="0" shrinkToFit="true"/>
      <protection locked="false" hidden="false"/>
    </xf>
    <xf numFmtId="168" fontId="45" fillId="0" borderId="10" xfId="0" applyFont="true" applyBorder="true" applyAlignment="true" applyProtection="true">
      <alignment horizontal="right" vertical="center" textRotation="0" wrapText="false" indent="0" shrinkToFit="true"/>
      <protection locked="true" hidden="false"/>
    </xf>
    <xf numFmtId="168" fontId="45" fillId="0" borderId="10" xfId="0" applyFont="true" applyBorder="true" applyAlignment="true" applyProtection="true">
      <alignment horizontal="center" vertical="center" textRotation="0" wrapText="false" indent="0" shrinkToFit="true"/>
      <protection locked="false" hidden="false"/>
    </xf>
    <xf numFmtId="168" fontId="45" fillId="29" borderId="65" xfId="0" applyFont="true" applyBorder="true" applyAlignment="true" applyProtection="true">
      <alignment horizontal="right" vertical="center" textRotation="0" wrapText="false" indent="0" shrinkToFit="true"/>
      <protection locked="false" hidden="false"/>
    </xf>
    <xf numFmtId="168" fontId="58" fillId="0" borderId="32" xfId="0" applyFont="true" applyBorder="true" applyAlignment="true" applyProtection="true">
      <alignment horizontal="center" vertical="center" textRotation="0" wrapText="false" indent="0" shrinkToFit="true"/>
      <protection locked="false" hidden="false"/>
    </xf>
    <xf numFmtId="168" fontId="45" fillId="29" borderId="13" xfId="0" applyFont="true" applyBorder="true" applyAlignment="true" applyProtection="true">
      <alignment horizontal="right" vertical="center" textRotation="0" wrapText="false" indent="0" shrinkToFit="true"/>
      <protection locked="false" hidden="false"/>
    </xf>
    <xf numFmtId="168" fontId="44" fillId="0" borderId="10" xfId="0" applyFont="true" applyBorder="true" applyAlignment="true" applyProtection="true">
      <alignment horizontal="right" vertical="center" textRotation="0" wrapText="false" indent="0" shrinkToFit="true"/>
      <protection locked="true" hidden="false"/>
    </xf>
    <xf numFmtId="168" fontId="45" fillId="29" borderId="13" xfId="0" applyFont="true" applyBorder="true" applyAlignment="true" applyProtection="true">
      <alignment horizontal="center" vertical="center" textRotation="0" wrapText="false" indent="0" shrinkToFit="true"/>
      <protection locked="false" hidden="false"/>
    </xf>
    <xf numFmtId="168" fontId="45" fillId="0" borderId="13" xfId="0" applyFont="true" applyBorder="true" applyAlignment="true" applyProtection="true">
      <alignment horizontal="center" vertical="center" textRotation="0" wrapText="false" indent="0" shrinkToFit="true"/>
      <protection locked="false" hidden="false"/>
    </xf>
    <xf numFmtId="168" fontId="45" fillId="29" borderId="33" xfId="0" applyFont="true" applyBorder="true" applyAlignment="true" applyProtection="true">
      <alignment horizontal="right" vertical="center" textRotation="0" wrapText="false" indent="0" shrinkToFit="true"/>
      <protection locked="false" hidden="false"/>
    </xf>
    <xf numFmtId="168" fontId="45" fillId="0" borderId="84" xfId="0" applyFont="true" applyBorder="true" applyAlignment="true" applyProtection="true">
      <alignment horizontal="center" vertical="center" textRotation="0" wrapText="false" indent="0" shrinkToFit="true"/>
      <protection locked="false" hidden="false"/>
    </xf>
    <xf numFmtId="168" fontId="58" fillId="0" borderId="35" xfId="0" applyFont="true" applyBorder="true" applyAlignment="true" applyProtection="true">
      <alignment horizontal="center" vertical="center" textRotation="0" wrapText="false" indent="0" shrinkToFit="true"/>
      <protection locked="false" hidden="false"/>
    </xf>
    <xf numFmtId="168" fontId="58" fillId="0" borderId="73" xfId="0" applyFont="true" applyBorder="true" applyAlignment="true" applyProtection="true">
      <alignment horizontal="center" vertical="center" textRotation="0" wrapText="false" indent="0" shrinkToFit="true"/>
      <protection locked="false" hidden="false"/>
    </xf>
    <xf numFmtId="168" fontId="65" fillId="24" borderId="134" xfId="0" applyFont="true" applyBorder="true" applyAlignment="true" applyProtection="true">
      <alignment horizontal="right" vertical="center" textRotation="0" wrapText="false" indent="0" shrinkToFit="true"/>
      <protection locked="true" hidden="false"/>
    </xf>
    <xf numFmtId="168" fontId="65" fillId="24" borderId="135" xfId="0" applyFont="true" applyBorder="true" applyAlignment="true" applyProtection="true">
      <alignment horizontal="right" vertical="center" textRotation="0" wrapText="false" indent="0" shrinkToFit="true"/>
      <protection locked="true" hidden="false"/>
    </xf>
    <xf numFmtId="170" fontId="62" fillId="24" borderId="134" xfId="0" applyFont="true" applyBorder="true" applyAlignment="true" applyProtection="true">
      <alignment horizontal="general" vertical="center" textRotation="0" wrapText="false" indent="0" shrinkToFit="false"/>
      <protection locked="true" hidden="false"/>
    </xf>
    <xf numFmtId="170" fontId="62" fillId="24" borderId="136"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77" fontId="45" fillId="0" borderId="35" xfId="0" applyFont="true" applyBorder="true" applyAlignment="true" applyProtection="true">
      <alignment horizontal="general" vertical="center" textRotation="0" wrapText="false" indent="0" shrinkToFit="false"/>
      <protection locked="true" hidden="false"/>
    </xf>
    <xf numFmtId="170" fontId="45" fillId="0" borderId="15" xfId="0" applyFont="true" applyBorder="true" applyAlignment="true" applyProtection="true">
      <alignment horizontal="center" vertical="center" textRotation="0" wrapText="false" indent="0" shrinkToFit="true"/>
      <protection locked="true" hidden="false"/>
    </xf>
    <xf numFmtId="170" fontId="45" fillId="24" borderId="22" xfId="0" applyFont="true" applyBorder="true" applyAlignment="true" applyProtection="true">
      <alignment horizontal="general" vertical="center" textRotation="0" wrapText="false" indent="0" shrinkToFit="true"/>
      <protection locked="true" hidden="false"/>
    </xf>
    <xf numFmtId="170" fontId="45" fillId="24" borderId="15" xfId="0" applyFont="true" applyBorder="true" applyAlignment="true" applyProtection="true">
      <alignment horizontal="general" vertical="center" textRotation="0" wrapText="false" indent="0" shrinkToFit="true"/>
      <protection locked="true" hidden="false"/>
    </xf>
    <xf numFmtId="170" fontId="45" fillId="24" borderId="65" xfId="0" applyFont="true" applyBorder="true" applyAlignment="true" applyProtection="true">
      <alignment horizontal="general" vertical="center" textRotation="0" wrapText="true" indent="0" shrinkToFit="true"/>
      <protection locked="true" hidden="false"/>
    </xf>
    <xf numFmtId="166" fontId="45" fillId="0" borderId="15" xfId="74" applyFont="true" applyBorder="true" applyAlignment="true" applyProtection="true">
      <alignment horizontal="right" vertical="center" textRotation="0" wrapText="false" indent="0" shrinkToFit="true"/>
      <protection locked="true" hidden="false"/>
    </xf>
    <xf numFmtId="168" fontId="45" fillId="0" borderId="15" xfId="0" applyFont="true" applyBorder="true" applyAlignment="true" applyProtection="true">
      <alignment horizontal="right" vertical="center" textRotation="0" wrapText="false" indent="0" shrinkToFit="true"/>
      <protection locked="true" hidden="false"/>
    </xf>
    <xf numFmtId="168" fontId="45" fillId="0" borderId="15" xfId="0" applyFont="true" applyBorder="true" applyAlignment="true" applyProtection="true">
      <alignment horizontal="center" vertical="center" textRotation="0" wrapText="false" indent="0" shrinkToFit="true"/>
      <protection locked="false" hidden="false"/>
    </xf>
    <xf numFmtId="168" fontId="45" fillId="29" borderId="27" xfId="0" applyFont="true" applyBorder="true" applyAlignment="true" applyProtection="true">
      <alignment horizontal="right" vertical="center" textRotation="0" wrapText="false" indent="0" shrinkToFit="true"/>
      <protection locked="false" hidden="false"/>
    </xf>
    <xf numFmtId="168" fontId="44" fillId="0" borderId="15" xfId="0" applyFont="true" applyBorder="true" applyAlignment="true" applyProtection="true">
      <alignment horizontal="right" vertical="center" textRotation="0" wrapText="false" indent="0" shrinkToFit="true"/>
      <protection locked="true" hidden="false"/>
    </xf>
    <xf numFmtId="168" fontId="45" fillId="29" borderId="27" xfId="0" applyFont="true" applyBorder="true" applyAlignment="true" applyProtection="true">
      <alignment horizontal="center" vertical="center" textRotation="0" wrapText="false" indent="0" shrinkToFit="true"/>
      <protection locked="false" hidden="false"/>
    </xf>
    <xf numFmtId="168" fontId="45" fillId="0" borderId="27" xfId="0" applyFont="true" applyBorder="true" applyAlignment="true" applyProtection="true">
      <alignment horizontal="center" vertical="center" textRotation="0" wrapText="false" indent="0" shrinkToFit="true"/>
      <protection locked="false" hidden="false"/>
    </xf>
    <xf numFmtId="168" fontId="65" fillId="24" borderId="137" xfId="0" applyFont="true" applyBorder="true" applyAlignment="true" applyProtection="true">
      <alignment horizontal="right" vertical="center" textRotation="0" wrapText="false" indent="0" shrinkToFit="true"/>
      <protection locked="true" hidden="false"/>
    </xf>
    <xf numFmtId="168" fontId="65" fillId="24" borderId="138" xfId="0" applyFont="true" applyBorder="true" applyAlignment="true" applyProtection="true">
      <alignment horizontal="right" vertical="center" textRotation="0" wrapText="false" indent="0" shrinkToFit="true"/>
      <protection locked="true" hidden="false"/>
    </xf>
    <xf numFmtId="170" fontId="62" fillId="24" borderId="137" xfId="0" applyFont="true" applyBorder="true" applyAlignment="true" applyProtection="true">
      <alignment horizontal="general" vertical="center" textRotation="0" wrapText="false" indent="0" shrinkToFit="false"/>
      <protection locked="true" hidden="false"/>
    </xf>
    <xf numFmtId="170" fontId="62" fillId="24" borderId="138" xfId="0" applyFont="true" applyBorder="true" applyAlignment="true" applyProtection="true">
      <alignment horizontal="general" vertical="center" textRotation="0" wrapText="false" indent="0" shrinkToFit="false"/>
      <protection locked="true" hidden="false"/>
    </xf>
    <xf numFmtId="168" fontId="58" fillId="0" borderId="73" xfId="0" applyFont="true" applyBorder="true" applyAlignment="true" applyProtection="true">
      <alignment horizontal="center" vertical="center" textRotation="0" wrapText="false" indent="0" shrinkToFit="true"/>
      <protection locked="false" hidden="false"/>
    </xf>
    <xf numFmtId="168" fontId="45" fillId="0" borderId="10" xfId="0" applyFont="true" applyBorder="true" applyAlignment="true" applyProtection="true">
      <alignment horizontal="right" vertical="center" textRotation="0" wrapText="false" indent="0" shrinkToFit="true"/>
      <protection locked="false" hidden="false"/>
    </xf>
    <xf numFmtId="168" fontId="45" fillId="0" borderId="84" xfId="0" applyFont="true" applyBorder="true" applyAlignment="true" applyProtection="true">
      <alignment horizontal="center" vertical="center" textRotation="0" wrapText="false" indent="0" shrinkToFit="true"/>
      <protection locked="false" hidden="false"/>
    </xf>
    <xf numFmtId="177" fontId="45" fillId="0" borderId="128" xfId="0" applyFont="true" applyBorder="true" applyAlignment="true" applyProtection="true">
      <alignment horizontal="general" vertical="center" textRotation="0" wrapText="false" indent="0" shrinkToFit="false"/>
      <protection locked="true" hidden="false"/>
    </xf>
    <xf numFmtId="170" fontId="45" fillId="0" borderId="12" xfId="0" applyFont="true" applyBorder="true" applyAlignment="true" applyProtection="true">
      <alignment horizontal="center" vertical="center" textRotation="0" wrapText="false" indent="0" shrinkToFit="true"/>
      <protection locked="true" hidden="false"/>
    </xf>
    <xf numFmtId="170" fontId="45" fillId="24" borderId="34" xfId="0" applyFont="true" applyBorder="true" applyAlignment="true" applyProtection="true">
      <alignment horizontal="general" vertical="center" textRotation="0" wrapText="true" indent="0" shrinkToFit="true"/>
      <protection locked="true" hidden="false"/>
    </xf>
    <xf numFmtId="164" fontId="58" fillId="24" borderId="86" xfId="0" applyFont="true" applyBorder="true" applyAlignment="true" applyProtection="true">
      <alignment horizontal="center" vertical="center" textRotation="0" wrapText="true" indent="0" shrinkToFit="true"/>
      <protection locked="false" hidden="false"/>
    </xf>
    <xf numFmtId="168" fontId="58" fillId="0" borderId="62" xfId="0" applyFont="true" applyBorder="true" applyAlignment="true" applyProtection="true">
      <alignment horizontal="center" vertical="center" textRotation="0" wrapText="false" indent="0" shrinkToFit="true"/>
      <protection locked="false" hidden="false"/>
    </xf>
    <xf numFmtId="168" fontId="45" fillId="0" borderId="12" xfId="0" applyFont="true" applyBorder="true" applyAlignment="true" applyProtection="true">
      <alignment horizontal="right" vertical="center" textRotation="0" wrapText="false" indent="0" shrinkToFit="true"/>
      <protection locked="false" hidden="false"/>
    </xf>
    <xf numFmtId="166" fontId="45" fillId="0" borderId="12" xfId="74" applyFont="true" applyBorder="true" applyAlignment="true" applyProtection="true">
      <alignment horizontal="right" vertical="center" textRotation="0" wrapText="false" indent="0" shrinkToFit="true"/>
      <protection locked="true" hidden="false"/>
    </xf>
    <xf numFmtId="168" fontId="45" fillId="0" borderId="68" xfId="0" applyFont="true" applyBorder="true" applyAlignment="true" applyProtection="true">
      <alignment horizontal="center" vertical="center" textRotation="0" wrapText="false" indent="0" shrinkToFit="true"/>
      <protection locked="false" hidden="false"/>
    </xf>
    <xf numFmtId="168" fontId="45" fillId="0" borderId="12" xfId="0" applyFont="true" applyBorder="true" applyAlignment="true" applyProtection="true">
      <alignment horizontal="right" vertical="center" textRotation="0" wrapText="false" indent="0" shrinkToFit="true"/>
      <protection locked="true" hidden="false"/>
    </xf>
    <xf numFmtId="168" fontId="45" fillId="0" borderId="12" xfId="0" applyFont="true" applyBorder="true" applyAlignment="true" applyProtection="true">
      <alignment horizontal="center" vertical="center" textRotation="0" wrapText="false" indent="0" shrinkToFit="true"/>
      <protection locked="false" hidden="false"/>
    </xf>
    <xf numFmtId="168" fontId="45" fillId="29" borderId="86" xfId="0" applyFont="true" applyBorder="true" applyAlignment="true" applyProtection="true">
      <alignment horizontal="right" vertical="center" textRotation="0" wrapText="false" indent="0" shrinkToFit="true"/>
      <protection locked="false" hidden="false"/>
    </xf>
    <xf numFmtId="168" fontId="58" fillId="0" borderId="128" xfId="0" applyFont="true" applyBorder="true" applyAlignment="true" applyProtection="true">
      <alignment horizontal="center" vertical="center" textRotation="0" wrapText="false" indent="0" shrinkToFit="true"/>
      <protection locked="false" hidden="false"/>
    </xf>
    <xf numFmtId="168" fontId="45" fillId="29" borderId="38" xfId="0" applyFont="true" applyBorder="true" applyAlignment="true" applyProtection="true">
      <alignment horizontal="right" vertical="center" textRotation="0" wrapText="false" indent="0" shrinkToFit="true"/>
      <protection locked="false" hidden="false"/>
    </xf>
    <xf numFmtId="168" fontId="44" fillId="0" borderId="12" xfId="0" applyFont="true" applyBorder="true" applyAlignment="true" applyProtection="true">
      <alignment horizontal="right" vertical="center" textRotation="0" wrapText="false" indent="0" shrinkToFit="true"/>
      <protection locked="true" hidden="false"/>
    </xf>
    <xf numFmtId="168" fontId="45" fillId="29" borderId="38" xfId="0" applyFont="true" applyBorder="true" applyAlignment="true" applyProtection="true">
      <alignment horizontal="center" vertical="center" textRotation="0" wrapText="false" indent="0" shrinkToFit="true"/>
      <protection locked="false" hidden="false"/>
    </xf>
    <xf numFmtId="168" fontId="45" fillId="0" borderId="38" xfId="0" applyFont="true" applyBorder="true" applyAlignment="true" applyProtection="true">
      <alignment horizontal="center" vertical="center" textRotation="0" wrapText="false" indent="0" shrinkToFit="true"/>
      <protection locked="false" hidden="false"/>
    </xf>
    <xf numFmtId="168" fontId="45" fillId="29" borderId="34" xfId="0" applyFont="true" applyBorder="true" applyAlignment="true" applyProtection="true">
      <alignment horizontal="right" vertical="center" textRotation="0" wrapText="false" indent="0" shrinkToFit="true"/>
      <protection locked="false" hidden="false"/>
    </xf>
    <xf numFmtId="168" fontId="65" fillId="24" borderId="139" xfId="0" applyFont="true" applyBorder="true" applyAlignment="true" applyProtection="true">
      <alignment horizontal="right" vertical="center" textRotation="0" wrapText="false" indent="0" shrinkToFit="true"/>
      <protection locked="true" hidden="false"/>
    </xf>
    <xf numFmtId="168" fontId="65" fillId="24" borderId="57" xfId="0" applyFont="true" applyBorder="true" applyAlignment="true" applyProtection="true">
      <alignment horizontal="right" vertical="center" textRotation="0" wrapText="false" indent="0" shrinkToFit="true"/>
      <protection locked="true" hidden="false"/>
    </xf>
    <xf numFmtId="170" fontId="62" fillId="24" borderId="139" xfId="0" applyFont="true" applyBorder="true" applyAlignment="true" applyProtection="true">
      <alignment horizontal="general" vertical="center" textRotation="0" wrapText="false" indent="0" shrinkToFit="false"/>
      <protection locked="true" hidden="false"/>
    </xf>
    <xf numFmtId="170" fontId="62" fillId="24" borderId="57" xfId="0" applyFont="true" applyBorder="true" applyAlignment="true" applyProtection="true">
      <alignment horizontal="general" vertical="center" textRotation="0" wrapText="false" indent="0" shrinkToFit="false"/>
      <protection locked="true" hidden="false"/>
    </xf>
    <xf numFmtId="177" fontId="45" fillId="0" borderId="140" xfId="0" applyFont="true" applyBorder="true" applyAlignment="true" applyProtection="true">
      <alignment horizontal="general" vertical="center" textRotation="0" wrapText="false" indent="0" shrinkToFit="false"/>
      <protection locked="true" hidden="false"/>
    </xf>
    <xf numFmtId="170" fontId="45" fillId="0" borderId="26" xfId="0" applyFont="true" applyBorder="true" applyAlignment="true" applyProtection="true">
      <alignment horizontal="center" vertical="center" textRotation="0" wrapText="false" indent="0" shrinkToFit="true"/>
      <protection locked="true" hidden="false"/>
    </xf>
    <xf numFmtId="170" fontId="45" fillId="24" borderId="26" xfId="0" applyFont="true" applyBorder="true" applyAlignment="true" applyProtection="true">
      <alignment horizontal="general" vertical="center" textRotation="0" wrapText="false" indent="0" shrinkToFit="true"/>
      <protection locked="true" hidden="false"/>
    </xf>
    <xf numFmtId="170" fontId="45" fillId="24" borderId="37" xfId="0" applyFont="true" applyBorder="true" applyAlignment="true" applyProtection="true">
      <alignment horizontal="general" vertical="center" textRotation="0" wrapText="true" indent="0" shrinkToFit="true"/>
      <protection locked="true" hidden="false"/>
    </xf>
    <xf numFmtId="164" fontId="58" fillId="24" borderId="37" xfId="0" applyFont="true" applyBorder="true" applyAlignment="true" applyProtection="true">
      <alignment horizontal="center" vertical="center" textRotation="0" wrapText="true" indent="0" shrinkToFit="true"/>
      <protection locked="false" hidden="false"/>
    </xf>
    <xf numFmtId="168" fontId="58" fillId="0" borderId="141" xfId="0" applyFont="true" applyBorder="true" applyAlignment="true" applyProtection="true">
      <alignment horizontal="center" vertical="center" textRotation="0" wrapText="false" indent="0" shrinkToFit="true"/>
      <protection locked="false" hidden="false"/>
    </xf>
    <xf numFmtId="168" fontId="45" fillId="0" borderId="26" xfId="0" applyFont="true" applyBorder="true" applyAlignment="true" applyProtection="true">
      <alignment horizontal="right" vertical="center" textRotation="0" wrapText="false" indent="0" shrinkToFit="true"/>
      <protection locked="false" hidden="false"/>
    </xf>
    <xf numFmtId="166" fontId="45" fillId="0" borderId="26" xfId="74" applyFont="true" applyBorder="true" applyAlignment="true" applyProtection="true">
      <alignment horizontal="right" vertical="center" textRotation="0" wrapText="false" indent="0" shrinkToFit="true"/>
      <protection locked="true" hidden="false"/>
    </xf>
    <xf numFmtId="168" fontId="45" fillId="0" borderId="142" xfId="0" applyFont="true" applyBorder="true" applyAlignment="true" applyProtection="true">
      <alignment horizontal="center" vertical="center" textRotation="0" wrapText="false" indent="0" shrinkToFit="true"/>
      <protection locked="false" hidden="false"/>
    </xf>
    <xf numFmtId="168" fontId="45" fillId="0" borderId="26" xfId="0" applyFont="true" applyBorder="true" applyAlignment="true" applyProtection="true">
      <alignment horizontal="right" vertical="center" textRotation="0" wrapText="false" indent="0" shrinkToFit="true"/>
      <protection locked="true" hidden="false"/>
    </xf>
    <xf numFmtId="168" fontId="45" fillId="0" borderId="26" xfId="0" applyFont="true" applyBorder="true" applyAlignment="true" applyProtection="true">
      <alignment horizontal="center" vertical="center" textRotation="0" wrapText="false" indent="0" shrinkToFit="true"/>
      <protection locked="false" hidden="false"/>
    </xf>
    <xf numFmtId="168" fontId="45" fillId="29" borderId="37" xfId="0" applyFont="true" applyBorder="true" applyAlignment="true" applyProtection="true">
      <alignment horizontal="right" vertical="center" textRotation="0" wrapText="false" indent="0" shrinkToFit="true"/>
      <protection locked="false" hidden="false"/>
    </xf>
    <xf numFmtId="168" fontId="58" fillId="0" borderId="140" xfId="0" applyFont="true" applyBorder="true" applyAlignment="true" applyProtection="true">
      <alignment horizontal="center" vertical="center" textRotation="0" wrapText="false" indent="0" shrinkToFit="true"/>
      <protection locked="false" hidden="false"/>
    </xf>
    <xf numFmtId="168" fontId="45" fillId="29" borderId="143"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true">
      <alignment horizontal="right" vertical="center" textRotation="0" wrapText="false" indent="0" shrinkToFit="true"/>
      <protection locked="true" hidden="false"/>
    </xf>
    <xf numFmtId="168" fontId="45" fillId="29" borderId="143" xfId="0" applyFont="true" applyBorder="true" applyAlignment="true" applyProtection="true">
      <alignment horizontal="center" vertical="center" textRotation="0" wrapText="false" indent="0" shrinkToFit="true"/>
      <protection locked="false" hidden="false"/>
    </xf>
    <xf numFmtId="168" fontId="45" fillId="0" borderId="143" xfId="0" applyFont="true" applyBorder="true" applyAlignment="true" applyProtection="true">
      <alignment horizontal="center" vertical="center" textRotation="0" wrapText="false" indent="0" shrinkToFit="true"/>
      <protection locked="false" hidden="false"/>
    </xf>
    <xf numFmtId="168" fontId="65" fillId="24" borderId="144" xfId="0" applyFont="true" applyBorder="true" applyAlignment="true" applyProtection="true">
      <alignment horizontal="right" vertical="center" textRotation="0" wrapText="false" indent="0" shrinkToFit="true"/>
      <protection locked="true" hidden="false"/>
    </xf>
    <xf numFmtId="168" fontId="65" fillId="24" borderId="145" xfId="0" applyFont="true" applyBorder="true" applyAlignment="true" applyProtection="true">
      <alignment horizontal="right" vertical="center" textRotation="0" wrapText="false" indent="0" shrinkToFit="true"/>
      <protection locked="true" hidden="false"/>
    </xf>
    <xf numFmtId="170" fontId="62" fillId="24" borderId="144" xfId="0" applyFont="true" applyBorder="true" applyAlignment="true" applyProtection="true">
      <alignment horizontal="general" vertical="center" textRotation="0" wrapText="false" indent="0" shrinkToFit="false"/>
      <protection locked="true" hidden="false"/>
    </xf>
    <xf numFmtId="170" fontId="62" fillId="24" borderId="145" xfId="0" applyFont="true" applyBorder="true" applyAlignment="true" applyProtection="true">
      <alignment horizontal="general" vertical="center" textRotation="0" wrapText="false" indent="0" shrinkToFit="false"/>
      <protection locked="true" hidden="false"/>
    </xf>
    <xf numFmtId="164" fontId="62" fillId="0" borderId="146" xfId="0" applyFont="true" applyBorder="true" applyAlignment="true" applyProtection="true">
      <alignment horizontal="left" vertical="center" textRotation="0" wrapText="true" indent="0" shrinkToFit="false"/>
      <protection locked="true" hidden="false"/>
    </xf>
    <xf numFmtId="164" fontId="81" fillId="0" borderId="146" xfId="0" applyFont="true" applyBorder="true" applyAlignment="true" applyProtection="true">
      <alignment horizontal="general" vertical="center" textRotation="0" wrapText="false" indent="0" shrinkToFit="false"/>
      <protection locked="true" hidden="false"/>
    </xf>
    <xf numFmtId="164" fontId="0" fillId="0" borderId="146"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88" fillId="0" borderId="0" xfId="0" applyFont="true" applyBorder="false" applyAlignment="true" applyProtection="true">
      <alignment horizontal="general" vertical="center" textRotation="0" wrapText="false" indent="0" shrinkToFit="false"/>
      <protection locked="true" hidden="false"/>
    </xf>
    <xf numFmtId="164" fontId="88" fillId="0" borderId="0" xfId="0" applyFont="true" applyBorder="false" applyAlignment="true" applyProtection="true">
      <alignment horizontal="center"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true" indent="0" shrinkToFit="false"/>
      <protection locked="true" hidden="false"/>
    </xf>
    <xf numFmtId="167" fontId="45" fillId="0" borderId="124" xfId="0" applyFont="true" applyBorder="true" applyAlignment="true" applyProtection="true">
      <alignment horizontal="center" vertical="center" textRotation="0" wrapText="false" indent="0" shrinkToFit="false"/>
      <protection locked="true" hidden="false"/>
    </xf>
    <xf numFmtId="167" fontId="45" fillId="0" borderId="126" xfId="0" applyFont="true" applyBorder="true" applyAlignment="true" applyProtection="true">
      <alignment horizontal="center" vertical="center" textRotation="0" wrapText="false" indent="0" shrinkToFit="false"/>
      <protection locked="true" hidden="false"/>
    </xf>
    <xf numFmtId="164" fontId="44" fillId="0" borderId="14" xfId="0" applyFont="true" applyBorder="true" applyAlignment="true" applyProtection="true">
      <alignment horizontal="center" vertical="center" textRotation="0" wrapText="false" indent="0" shrinkToFit="false"/>
      <protection locked="true" hidden="false"/>
    </xf>
    <xf numFmtId="164" fontId="44" fillId="0" borderId="14" xfId="0" applyFont="true" applyBorder="true" applyAlignment="true" applyProtection="true">
      <alignment horizontal="center" vertical="center" textRotation="0" wrapText="true" indent="0" shrinkToFit="false"/>
      <protection locked="true" hidden="false"/>
    </xf>
    <xf numFmtId="164" fontId="44" fillId="0" borderId="11" xfId="0" applyFont="true" applyBorder="true" applyAlignment="true" applyProtection="true">
      <alignment horizontal="center" vertical="center" textRotation="0" wrapText="true" indent="0" shrinkToFit="false"/>
      <protection locked="true" hidden="false"/>
    </xf>
    <xf numFmtId="164" fontId="48" fillId="0" borderId="0" xfId="0" applyFont="true" applyBorder="false" applyAlignment="true" applyProtection="true">
      <alignment horizontal="center" vertical="center" textRotation="0" wrapText="true" indent="0" shrinkToFit="false"/>
      <protection locked="true" hidden="false"/>
    </xf>
    <xf numFmtId="164" fontId="88" fillId="0" borderId="14" xfId="55" applyFont="true" applyBorder="true" applyAlignment="true" applyProtection="true">
      <alignment horizontal="center" vertical="center" textRotation="0" wrapText="true" indent="0" shrinkToFit="false"/>
      <protection locked="true" hidden="false"/>
    </xf>
    <xf numFmtId="164" fontId="44" fillId="0" borderId="14" xfId="0" applyFont="true" applyBorder="true" applyAlignment="true" applyProtection="true">
      <alignment horizontal="general" vertical="center" textRotation="0" wrapText="false" indent="0" shrinkToFit="false"/>
      <protection locked="true" hidden="false"/>
    </xf>
    <xf numFmtId="164" fontId="44" fillId="0" borderId="20" xfId="58" applyFont="true" applyBorder="true" applyAlignment="true" applyProtection="true">
      <alignment horizontal="center" vertical="center" textRotation="0" wrapText="true" indent="0" shrinkToFit="false"/>
      <protection locked="true" hidden="false"/>
    </xf>
    <xf numFmtId="164" fontId="44" fillId="0" borderId="147" xfId="0" applyFont="true" applyBorder="true" applyAlignment="true" applyProtection="true">
      <alignment horizontal="center" vertical="center" textRotation="0" wrapText="false" indent="0" shrinkToFit="false"/>
      <protection locked="true" hidden="false"/>
    </xf>
    <xf numFmtId="164" fontId="44" fillId="0" borderId="16" xfId="0" applyFont="true" applyBorder="true" applyAlignment="true" applyProtection="true">
      <alignment horizontal="center"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4" fillId="0" borderId="16" xfId="0" applyFont="true" applyBorder="true" applyAlignment="true" applyProtection="true">
      <alignment horizontal="general" vertical="center" textRotation="0" wrapText="false" indent="0" shrinkToFit="false"/>
      <protection locked="true" hidden="false"/>
    </xf>
    <xf numFmtId="164" fontId="44" fillId="0" borderId="140" xfId="0" applyFont="true" applyBorder="true" applyAlignment="true" applyProtection="true">
      <alignment horizontal="center" vertical="center" textRotation="0" wrapText="true" indent="0" shrinkToFit="false"/>
      <protection locked="true" hidden="false"/>
    </xf>
    <xf numFmtId="164" fontId="44" fillId="0" borderId="26" xfId="0" applyFont="true" applyBorder="true" applyAlignment="true" applyProtection="true">
      <alignment horizontal="center" vertical="center" textRotation="0" wrapText="true" indent="0" shrinkToFit="false"/>
      <protection locked="true" hidden="false"/>
    </xf>
    <xf numFmtId="164" fontId="44" fillId="0" borderId="37" xfId="0" applyFont="true" applyBorder="true" applyAlignment="true" applyProtection="true">
      <alignment horizontal="center" vertical="center" textRotation="0" wrapText="true" indent="0" shrinkToFit="false"/>
      <protection locked="true" hidden="false"/>
    </xf>
    <xf numFmtId="164" fontId="44" fillId="0" borderId="140" xfId="19" applyFont="true" applyBorder="true" applyAlignment="true" applyProtection="true">
      <alignment horizontal="center" vertical="center" textRotation="0" wrapText="true" indent="0" shrinkToFit="false"/>
      <protection locked="true" hidden="false"/>
    </xf>
    <xf numFmtId="164" fontId="44" fillId="0" borderId="26" xfId="19" applyFont="true" applyBorder="true" applyAlignment="true" applyProtection="true">
      <alignment horizontal="center" vertical="center" textRotation="0" wrapText="true" indent="0" shrinkToFit="false"/>
      <protection locked="true" hidden="false"/>
    </xf>
    <xf numFmtId="164" fontId="44" fillId="0" borderId="143" xfId="19" applyFont="true" applyBorder="true" applyAlignment="true" applyProtection="true">
      <alignment horizontal="center" vertical="center" textRotation="0" wrapText="true" indent="0" shrinkToFit="false"/>
      <protection locked="true" hidden="false"/>
    </xf>
    <xf numFmtId="164" fontId="44" fillId="0" borderId="37" xfId="19" applyFont="true" applyBorder="true" applyAlignment="true" applyProtection="true">
      <alignment horizontal="center" vertical="center" textRotation="0" wrapText="true" indent="0" shrinkToFit="false"/>
      <protection locked="true" hidden="false"/>
    </xf>
    <xf numFmtId="164" fontId="88" fillId="0" borderId="128" xfId="55" applyFont="true" applyBorder="true" applyAlignment="true" applyProtection="true">
      <alignment horizontal="center" vertical="center" textRotation="0" wrapText="true" indent="0" shrinkToFit="false"/>
      <protection locked="true" hidden="false"/>
    </xf>
    <xf numFmtId="164" fontId="88" fillId="0" borderId="12" xfId="55" applyFont="true" applyBorder="true" applyAlignment="true" applyProtection="true">
      <alignment horizontal="center" vertical="center" textRotation="0" wrapText="true" indent="0" shrinkToFit="false"/>
      <protection locked="true" hidden="false"/>
    </xf>
    <xf numFmtId="164" fontId="88" fillId="0" borderId="34" xfId="55"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7" fontId="44" fillId="0" borderId="35" xfId="0" applyFont="true" applyBorder="true" applyAlignment="true" applyProtection="true">
      <alignment horizontal="general" vertical="center" textRotation="0" wrapText="false" indent="0" shrinkToFit="false"/>
      <protection locked="true" hidden="false"/>
    </xf>
    <xf numFmtId="167" fontId="44" fillId="0" borderId="27" xfId="0" applyFont="true" applyBorder="true" applyAlignment="true" applyProtection="true">
      <alignment horizontal="general" vertical="center" textRotation="0" wrapText="false" indent="0" shrinkToFit="false"/>
      <protection locked="true" hidden="false"/>
    </xf>
    <xf numFmtId="178" fontId="44" fillId="0" borderId="35" xfId="19" applyFont="true" applyBorder="true" applyAlignment="true" applyProtection="true">
      <alignment horizontal="general" vertical="center" textRotation="0" wrapText="true" indent="0" shrinkToFit="false"/>
      <protection locked="true" hidden="false"/>
    </xf>
    <xf numFmtId="178" fontId="44" fillId="0" borderId="15" xfId="19" applyFont="true" applyBorder="true" applyAlignment="true" applyProtection="true">
      <alignment horizontal="general" vertical="center" textRotation="0" wrapText="true" indent="0" shrinkToFit="false"/>
      <protection locked="true" hidden="false"/>
    </xf>
    <xf numFmtId="178" fontId="44" fillId="0" borderId="65" xfId="19" applyFont="true" applyBorder="true" applyAlignment="true" applyProtection="true">
      <alignment horizontal="general" vertical="center" textRotation="0" wrapText="true" indent="0" shrinkToFit="false"/>
      <protection locked="true" hidden="false"/>
    </xf>
    <xf numFmtId="178" fontId="44" fillId="0" borderId="35" xfId="19" applyFont="true" applyBorder="true" applyAlignment="true" applyProtection="true">
      <alignment horizontal="right" vertical="center" textRotation="0" wrapText="true" indent="0" shrinkToFit="false"/>
      <protection locked="true" hidden="false"/>
    </xf>
    <xf numFmtId="178" fontId="44" fillId="0" borderId="15" xfId="19" applyFont="true" applyBorder="true" applyAlignment="true" applyProtection="true">
      <alignment horizontal="right" vertical="center" textRotation="0" wrapText="true" indent="0" shrinkToFit="false"/>
      <protection locked="true" hidden="false"/>
    </xf>
    <xf numFmtId="178" fontId="44" fillId="0" borderId="27" xfId="19" applyFont="true" applyBorder="true" applyAlignment="true" applyProtection="true">
      <alignment horizontal="right" vertical="center" textRotation="0" wrapText="true" indent="0" shrinkToFit="false"/>
      <protection locked="true" hidden="false"/>
    </xf>
    <xf numFmtId="178" fontId="44" fillId="0" borderId="30" xfId="19" applyFont="true" applyBorder="true" applyAlignment="true" applyProtection="true">
      <alignment horizontal="right" vertical="center" textRotation="0" wrapText="true" indent="0" shrinkToFit="false"/>
      <protection locked="true" hidden="false"/>
    </xf>
    <xf numFmtId="178" fontId="44" fillId="0" borderId="24" xfId="19" applyFont="true" applyBorder="true" applyAlignment="true" applyProtection="true">
      <alignment horizontal="right" vertical="center" textRotation="0" wrapText="true" indent="0" shrinkToFit="false"/>
      <protection locked="true" hidden="false"/>
    </xf>
    <xf numFmtId="167" fontId="44" fillId="0" borderId="27" xfId="0" applyFont="true" applyBorder="true" applyAlignment="true" applyProtection="true">
      <alignment horizontal="center" vertical="center" textRotation="0" wrapText="false" indent="0" shrinkToFit="false"/>
      <protection locked="true" hidden="false"/>
    </xf>
    <xf numFmtId="178" fontId="48" fillId="0" borderId="28" xfId="19" applyFont="true" applyBorder="true" applyAlignment="true" applyProtection="true">
      <alignment horizontal="center" vertical="center" textRotation="0" wrapText="true" indent="0" shrinkToFit="false"/>
      <protection locked="true" hidden="false"/>
    </xf>
    <xf numFmtId="178" fontId="48" fillId="0" borderId="29" xfId="19" applyFont="true" applyBorder="true" applyAlignment="true" applyProtection="true">
      <alignment horizontal="center" vertical="center" textRotation="0" wrapText="true" indent="0" shrinkToFit="false"/>
      <protection locked="true" hidden="false"/>
    </xf>
    <xf numFmtId="178" fontId="48" fillId="0" borderId="30" xfId="19" applyFont="true" applyBorder="true" applyAlignment="true" applyProtection="true">
      <alignment horizontal="center" vertical="center" textRotation="0" wrapText="true" indent="0" shrinkToFit="false"/>
      <protection locked="true" hidden="false"/>
    </xf>
    <xf numFmtId="164" fontId="48" fillId="0" borderId="0" xfId="0" applyFont="true" applyBorder="false" applyAlignment="true" applyProtection="true">
      <alignment horizontal="left" vertical="center" textRotation="0" wrapText="true" indent="0" shrinkToFit="false"/>
      <protection locked="true" hidden="false"/>
    </xf>
    <xf numFmtId="178" fontId="0" fillId="0" borderId="28" xfId="19" applyFont="true" applyBorder="true" applyAlignment="true" applyProtection="true">
      <alignment horizontal="general" vertical="center" textRotation="0" wrapText="false" indent="0" shrinkToFit="false"/>
      <protection locked="true" hidden="false"/>
    </xf>
    <xf numFmtId="178" fontId="0" fillId="0" borderId="29" xfId="19" applyFont="true" applyBorder="true" applyAlignment="true" applyProtection="true">
      <alignment horizontal="general" vertical="center" textRotation="0" wrapText="false" indent="0" shrinkToFit="false"/>
      <protection locked="true" hidden="false"/>
    </xf>
    <xf numFmtId="178" fontId="0" fillId="0" borderId="30" xfId="19" applyFont="true" applyBorder="true" applyAlignment="true" applyProtection="true">
      <alignment horizontal="general" vertical="center" textRotation="0" wrapText="false" indent="0" shrinkToFit="false"/>
      <protection locked="true" hidden="false"/>
    </xf>
    <xf numFmtId="164" fontId="44" fillId="0" borderId="24" xfId="19" applyFont="true" applyBorder="true" applyAlignment="true" applyProtection="true">
      <alignment horizontal="center" vertical="center" textRotation="0" wrapText="true" indent="0" shrinkToFit="false"/>
      <protection locked="true" hidden="false"/>
    </xf>
    <xf numFmtId="164" fontId="44" fillId="0" borderId="148" xfId="58" applyFont="true" applyBorder="true" applyAlignment="true" applyProtection="true">
      <alignment horizontal="left" vertical="center" textRotation="0" wrapText="true" indent="0" shrinkToFit="false"/>
      <protection locked="true" hidden="false"/>
    </xf>
    <xf numFmtId="164" fontId="44" fillId="0" borderId="30" xfId="19" applyFont="true" applyBorder="true" applyAlignment="true" applyProtection="true">
      <alignment horizontal="center" vertical="center" textRotation="0" wrapText="true" indent="0" shrinkToFit="false"/>
      <protection locked="true" hidden="false"/>
    </xf>
    <xf numFmtId="164" fontId="44" fillId="0" borderId="32" xfId="0" applyFont="true" applyBorder="true" applyAlignment="true" applyProtection="true">
      <alignment horizontal="general" vertical="center" textRotation="0" wrapText="false" indent="0" shrinkToFit="false"/>
      <protection locked="true" hidden="false"/>
    </xf>
    <xf numFmtId="167" fontId="44" fillId="0" borderId="13" xfId="0" applyFont="true" applyBorder="true" applyAlignment="true" applyProtection="true">
      <alignment horizontal="general" vertical="center" textRotation="0" wrapText="false" indent="0" shrinkToFit="false"/>
      <protection locked="true" hidden="false"/>
    </xf>
    <xf numFmtId="178" fontId="44" fillId="0" borderId="32" xfId="19" applyFont="true" applyBorder="true" applyAlignment="true" applyProtection="true">
      <alignment horizontal="general" vertical="center" textRotation="0" wrapText="true" indent="0" shrinkToFit="false"/>
      <protection locked="true" hidden="false"/>
    </xf>
    <xf numFmtId="178" fontId="44" fillId="0" borderId="10" xfId="19" applyFont="true" applyBorder="true" applyAlignment="true" applyProtection="true">
      <alignment horizontal="general" vertical="center" textRotation="0" wrapText="true" indent="0" shrinkToFit="false"/>
      <protection locked="true" hidden="false"/>
    </xf>
    <xf numFmtId="178" fontId="44" fillId="0" borderId="33" xfId="19" applyFont="true" applyBorder="true" applyAlignment="true" applyProtection="true">
      <alignment horizontal="general" vertical="center" textRotation="0" wrapText="true" indent="0" shrinkToFit="false"/>
      <protection locked="true" hidden="false"/>
    </xf>
    <xf numFmtId="178" fontId="44" fillId="0" borderId="32" xfId="19" applyFont="true" applyBorder="true" applyAlignment="true" applyProtection="true">
      <alignment horizontal="right" vertical="center" textRotation="0" wrapText="true" indent="0" shrinkToFit="false"/>
      <protection locked="true" hidden="false"/>
    </xf>
    <xf numFmtId="178" fontId="44" fillId="0" borderId="10" xfId="19" applyFont="true" applyBorder="true" applyAlignment="true" applyProtection="true">
      <alignment horizontal="right" vertical="center" textRotation="0" wrapText="true" indent="0" shrinkToFit="false"/>
      <protection locked="true" hidden="false"/>
    </xf>
    <xf numFmtId="178" fontId="44" fillId="0" borderId="13" xfId="19" applyFont="true" applyBorder="true" applyAlignment="true" applyProtection="true">
      <alignment horizontal="right" vertical="center" textRotation="0" wrapText="true" indent="0" shrinkToFit="false"/>
      <protection locked="true" hidden="false"/>
    </xf>
    <xf numFmtId="178" fontId="44" fillId="0" borderId="65" xfId="19" applyFont="true" applyBorder="true" applyAlignment="true" applyProtection="true">
      <alignment horizontal="right" vertical="center" textRotation="0" wrapText="true" indent="0" shrinkToFit="false"/>
      <protection locked="true" hidden="false"/>
    </xf>
    <xf numFmtId="178" fontId="44" fillId="0" borderId="16" xfId="19" applyFont="true" applyBorder="true" applyAlignment="true" applyProtection="true">
      <alignment horizontal="right" vertical="center" textRotation="0" wrapText="true" indent="0" shrinkToFit="false"/>
      <protection locked="true" hidden="false"/>
    </xf>
    <xf numFmtId="167" fontId="44" fillId="0" borderId="13" xfId="0" applyFont="true" applyBorder="true" applyAlignment="true" applyProtection="true">
      <alignment horizontal="center" vertical="center" textRotation="0" wrapText="false" indent="0" shrinkToFit="false"/>
      <protection locked="true" hidden="false"/>
    </xf>
    <xf numFmtId="178" fontId="48" fillId="0" borderId="32" xfId="19" applyFont="true" applyBorder="true" applyAlignment="true" applyProtection="true">
      <alignment horizontal="center" vertical="center" textRotation="0" wrapText="true" indent="0" shrinkToFit="false"/>
      <protection locked="true" hidden="false"/>
    </xf>
    <xf numFmtId="178" fontId="48" fillId="0" borderId="10" xfId="19" applyFont="true" applyBorder="true" applyAlignment="true" applyProtection="true">
      <alignment horizontal="center" vertical="center" textRotation="0" wrapText="true" indent="0" shrinkToFit="false"/>
      <protection locked="true" hidden="false"/>
    </xf>
    <xf numFmtId="178" fontId="48" fillId="0" borderId="33" xfId="19" applyFont="true" applyBorder="true" applyAlignment="true" applyProtection="true">
      <alignment horizontal="center" vertical="center" textRotation="0" wrapText="true" indent="0" shrinkToFit="false"/>
      <protection locked="true" hidden="false"/>
    </xf>
    <xf numFmtId="164" fontId="0" fillId="0" borderId="25" xfId="0" applyFont="true" applyBorder="true" applyAlignment="true" applyProtection="true">
      <alignment horizontal="general" vertical="center" textRotation="0" wrapText="false" indent="0" shrinkToFit="false"/>
      <protection locked="true" hidden="false"/>
    </xf>
    <xf numFmtId="178" fontId="0" fillId="0" borderId="32" xfId="19" applyFont="true" applyBorder="true" applyAlignment="true" applyProtection="true">
      <alignment horizontal="general" vertical="center" textRotation="0" wrapText="false" indent="0" shrinkToFit="false"/>
      <protection locked="true" hidden="false"/>
    </xf>
    <xf numFmtId="178" fontId="0" fillId="0" borderId="10" xfId="19" applyFont="true" applyBorder="true" applyAlignment="true" applyProtection="true">
      <alignment horizontal="general" vertical="center" textRotation="0" wrapText="false" indent="0" shrinkToFit="false"/>
      <protection locked="true" hidden="false"/>
    </xf>
    <xf numFmtId="178" fontId="0" fillId="0" borderId="33" xfId="19" applyFont="true" applyBorder="true" applyAlignment="true" applyProtection="true">
      <alignment horizontal="general" vertical="center" textRotation="0" wrapText="false" indent="0" shrinkToFit="false"/>
      <protection locked="true" hidden="false"/>
    </xf>
    <xf numFmtId="164" fontId="44" fillId="0" borderId="16" xfId="19" applyFont="true" applyBorder="true" applyAlignment="true" applyProtection="true">
      <alignment horizontal="center" vertical="center" textRotation="0" wrapText="true" indent="0" shrinkToFit="false"/>
      <protection locked="true" hidden="false"/>
    </xf>
    <xf numFmtId="164" fontId="44" fillId="0" borderId="149" xfId="58" applyFont="true" applyBorder="true" applyAlignment="true" applyProtection="true">
      <alignment horizontal="left" vertical="center" textRotation="0" wrapText="true" indent="0" shrinkToFit="false"/>
      <protection locked="true" hidden="false"/>
    </xf>
    <xf numFmtId="164" fontId="44" fillId="0" borderId="33" xfId="19" applyFont="true" applyBorder="true" applyAlignment="true" applyProtection="true">
      <alignment horizontal="center" vertical="center" textRotation="0" wrapText="true" indent="0" shrinkToFit="false"/>
      <protection locked="true" hidden="false"/>
    </xf>
    <xf numFmtId="167" fontId="44" fillId="0" borderId="32" xfId="0" applyFont="true" applyBorder="true" applyAlignment="true" applyProtection="true">
      <alignment horizontal="general" vertical="center" textRotation="0" wrapText="false" indent="0" shrinkToFit="false"/>
      <protection locked="true" hidden="false"/>
    </xf>
    <xf numFmtId="164" fontId="44" fillId="0" borderId="25" xfId="19" applyFont="true" applyBorder="true" applyAlignment="true" applyProtection="true">
      <alignment horizontal="center" vertical="center" textRotation="0" wrapText="true" indent="0" shrinkToFit="false"/>
      <protection locked="true" hidden="false"/>
    </xf>
    <xf numFmtId="164" fontId="44" fillId="0" borderId="149" xfId="0" applyFont="true" applyBorder="true" applyAlignment="true" applyProtection="true">
      <alignment horizontal="general" vertical="center" textRotation="0" wrapText="false" indent="0" shrinkToFit="false"/>
      <protection locked="true" hidden="false"/>
    </xf>
    <xf numFmtId="164" fontId="44" fillId="0" borderId="149" xfId="0" applyFont="true" applyBorder="true" applyAlignment="true" applyProtection="true">
      <alignment horizontal="left" vertical="center" textRotation="0" wrapText="true" indent="0" shrinkToFit="false"/>
      <protection locked="true" hidden="false"/>
    </xf>
    <xf numFmtId="164" fontId="44" fillId="0" borderId="140" xfId="0" applyFont="true" applyBorder="true" applyAlignment="true" applyProtection="true">
      <alignment horizontal="general" vertical="center" textRotation="0" wrapText="false" indent="0" shrinkToFit="false"/>
      <protection locked="true" hidden="false"/>
    </xf>
    <xf numFmtId="167" fontId="44" fillId="0" borderId="143" xfId="0" applyFont="true" applyBorder="true" applyAlignment="true" applyProtection="true">
      <alignment horizontal="general" vertical="center" textRotation="0" wrapText="false" indent="0" shrinkToFit="false"/>
      <protection locked="true" hidden="false"/>
    </xf>
    <xf numFmtId="178" fontId="44" fillId="0" borderId="140" xfId="19" applyFont="true" applyBorder="true" applyAlignment="true" applyProtection="true">
      <alignment horizontal="general" vertical="center" textRotation="0" wrapText="true" indent="0" shrinkToFit="false"/>
      <protection locked="true" hidden="false"/>
    </xf>
    <xf numFmtId="178" fontId="44" fillId="0" borderId="26" xfId="19" applyFont="true" applyBorder="true" applyAlignment="true" applyProtection="true">
      <alignment horizontal="general" vertical="center" textRotation="0" wrapText="true" indent="0" shrinkToFit="false"/>
      <protection locked="true" hidden="false"/>
    </xf>
    <xf numFmtId="178" fontId="44" fillId="0" borderId="37" xfId="19" applyFont="true" applyBorder="true" applyAlignment="true" applyProtection="true">
      <alignment horizontal="general" vertical="center" textRotation="0" wrapText="true" indent="0" shrinkToFit="false"/>
      <protection locked="true" hidden="false"/>
    </xf>
    <xf numFmtId="178" fontId="44" fillId="0" borderId="140" xfId="19" applyFont="true" applyBorder="true" applyAlignment="true" applyProtection="true">
      <alignment horizontal="right" vertical="center" textRotation="0" wrapText="true" indent="0" shrinkToFit="false"/>
      <protection locked="true" hidden="false"/>
    </xf>
    <xf numFmtId="178" fontId="44" fillId="0" borderId="26" xfId="19" applyFont="true" applyBorder="true" applyAlignment="true" applyProtection="true">
      <alignment horizontal="right" vertical="center" textRotation="0" wrapText="true" indent="0" shrinkToFit="false"/>
      <protection locked="true" hidden="false"/>
    </xf>
    <xf numFmtId="178" fontId="44" fillId="0" borderId="143" xfId="19" applyFont="true" applyBorder="true" applyAlignment="true" applyProtection="true">
      <alignment horizontal="right" vertical="center" textRotation="0" wrapText="true" indent="0" shrinkToFit="false"/>
      <protection locked="true" hidden="false"/>
    </xf>
    <xf numFmtId="178" fontId="44" fillId="0" borderId="37" xfId="19" applyFont="true" applyBorder="true" applyAlignment="true" applyProtection="true">
      <alignment horizontal="right" vertical="center" textRotation="0" wrapText="true" indent="0" shrinkToFit="false"/>
      <protection locked="true" hidden="false"/>
    </xf>
    <xf numFmtId="178" fontId="44" fillId="0" borderId="25" xfId="19" applyFont="true" applyBorder="true" applyAlignment="true" applyProtection="true">
      <alignment horizontal="right" vertical="center" textRotation="0" wrapText="true" indent="0" shrinkToFit="false"/>
      <protection locked="true" hidden="false"/>
    </xf>
    <xf numFmtId="167" fontId="44" fillId="0" borderId="143" xfId="0" applyFont="true" applyBorder="true" applyAlignment="true" applyProtection="true">
      <alignment horizontal="center" vertical="center" textRotation="0" wrapText="false" indent="0" shrinkToFit="false"/>
      <protection locked="true" hidden="false"/>
    </xf>
    <xf numFmtId="178" fontId="48" fillId="0" borderId="140" xfId="19" applyFont="true" applyBorder="true" applyAlignment="true" applyProtection="true">
      <alignment horizontal="center" vertical="center" textRotation="0" wrapText="true" indent="0" shrinkToFit="false"/>
      <protection locked="true" hidden="false"/>
    </xf>
    <xf numFmtId="178" fontId="48" fillId="0" borderId="26" xfId="19" applyFont="true" applyBorder="true" applyAlignment="true" applyProtection="true">
      <alignment horizontal="center" vertical="center" textRotation="0" wrapText="true" indent="0" shrinkToFit="false"/>
      <protection locked="true" hidden="false"/>
    </xf>
    <xf numFmtId="178" fontId="48" fillId="0" borderId="37" xfId="19" applyFont="true" applyBorder="true" applyAlignment="true" applyProtection="true">
      <alignment horizontal="center" vertical="center" textRotation="0" wrapText="true" indent="0" shrinkToFit="false"/>
      <protection locked="true" hidden="false"/>
    </xf>
    <xf numFmtId="178" fontId="0" fillId="0" borderId="140" xfId="19" applyFont="true" applyBorder="true" applyAlignment="true" applyProtection="true">
      <alignment horizontal="general" vertical="center" textRotation="0" wrapText="false" indent="0" shrinkToFit="false"/>
      <protection locked="true" hidden="false"/>
    </xf>
    <xf numFmtId="178" fontId="0" fillId="0" borderId="26" xfId="19" applyFont="true" applyBorder="true" applyAlignment="true" applyProtection="true">
      <alignment horizontal="general" vertical="center" textRotation="0" wrapText="false" indent="0" shrinkToFit="false"/>
      <protection locked="true" hidden="false"/>
    </xf>
    <xf numFmtId="178" fontId="0" fillId="0" borderId="37" xfId="19" applyFont="true" applyBorder="true" applyAlignment="true" applyProtection="true">
      <alignment horizontal="general" vertical="center" textRotation="0" wrapText="false" indent="0" shrinkToFit="false"/>
      <protection locked="true" hidden="false"/>
    </xf>
    <xf numFmtId="164" fontId="44" fillId="0" borderId="141" xfId="0" applyFont="true" applyBorder="true" applyAlignment="true" applyProtection="true">
      <alignment horizontal="left" vertical="center" textRotation="0" wrapText="true" indent="0" shrinkToFit="false"/>
      <protection locked="true" hidden="false"/>
    </xf>
    <xf numFmtId="164" fontId="44" fillId="0" borderId="11" xfId="0" applyFont="true" applyBorder="true" applyAlignment="true" applyProtection="true">
      <alignment horizontal="general" vertical="center" textRotation="0" wrapText="false" indent="0" shrinkToFit="false"/>
      <protection locked="true" hidden="false"/>
    </xf>
    <xf numFmtId="164" fontId="44" fillId="0" borderId="47" xfId="0" applyFont="true" applyBorder="true" applyAlignment="true" applyProtection="true">
      <alignment horizontal="general" vertical="center" textRotation="0" wrapText="false" indent="0" shrinkToFit="false"/>
      <protection locked="true" hidden="false"/>
    </xf>
    <xf numFmtId="164" fontId="44" fillId="0" borderId="24" xfId="0" applyFont="true" applyBorder="true" applyAlignment="true" applyProtection="true">
      <alignment horizontal="general" vertical="center" textRotation="0" wrapText="false" indent="0" shrinkToFit="false"/>
      <protection locked="true" hidden="false"/>
    </xf>
    <xf numFmtId="164" fontId="44" fillId="0" borderId="150" xfId="0" applyFont="true" applyBorder="true" applyAlignment="true" applyProtection="true">
      <alignment horizontal="general" vertical="center" textRotation="0" wrapText="false" indent="0" shrinkToFit="false"/>
      <protection locked="true" hidden="false"/>
    </xf>
    <xf numFmtId="164" fontId="44" fillId="0" borderId="123" xfId="0" applyFont="true" applyBorder="true" applyAlignment="true" applyProtection="true">
      <alignment horizontal="general" vertical="center" textRotation="0" wrapText="false" indent="0" shrinkToFit="false"/>
      <protection locked="true" hidden="false"/>
    </xf>
    <xf numFmtId="164" fontId="44" fillId="0" borderId="25" xfId="0" applyFont="true" applyBorder="true" applyAlignment="true" applyProtection="true">
      <alignment horizontal="general" vertical="center" textRotation="0" wrapText="false" indent="0" shrinkToFit="false"/>
      <protection locked="true" hidden="false"/>
    </xf>
    <xf numFmtId="164" fontId="44" fillId="0" borderId="151" xfId="0" applyFont="true" applyBorder="true" applyAlignment="true" applyProtection="true">
      <alignment horizontal="general" vertical="center" textRotation="0" wrapText="fals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64">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ont>
        <color rgb="FFA0A0A0"/>
      </font>
      <fill>
        <patternFill>
          <bgColor rgb="FFA0A0A0"/>
        </patternFill>
      </fill>
      <border diagonalUp="false" diagonalDown="false">
        <left/>
        <right/>
        <top/>
        <bottom/>
        <diagonal/>
      </border>
    </dxf>
    <dxf>
      <font>
        <color rgb="FFFFFFFF"/>
      </font>
      <fill>
        <patternFill>
          <bgColor rgb="FFFFFFFF"/>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FFFFFFFF"/>
        </patternFill>
      </fill>
    </dxf>
    <dxf>
      <fill>
        <patternFill patternType="solid">
          <fgColor rgb="FF000000"/>
          <bgColor rgb="FFFFFFFF"/>
        </patternFill>
      </fill>
    </dxf>
    <dxf>
      <fill>
        <patternFill>
          <bgColor rgb="FFFFC000"/>
        </patternFill>
      </fill>
    </dxf>
    <dxf>
      <font>
        <color rgb="FFFFFFFF"/>
      </font>
    </dxf>
    <dxf>
      <font>
        <color rgb="FFFFFFFF"/>
      </font>
    </dxf>
    <dxf>
      <fill>
        <patternFill>
          <bgColor rgb="FFFFFFFF"/>
        </patternFill>
      </fill>
    </dxf>
    <dxf>
      <fill>
        <patternFill>
          <bgColor rgb="FFFDEADA"/>
        </patternFill>
      </fill>
    </dxf>
    <dxf>
      <fill>
        <patternFill>
          <bgColor rgb="FFFDEADA"/>
        </patternFill>
      </fill>
    </dxf>
    <dxf>
      <fill>
        <patternFill>
          <bgColor rgb="FFFDEADA"/>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DEADA"/>
        </patternFill>
      </fill>
    </dxf>
    <dxf>
      <fill>
        <patternFill>
          <bgColor rgb="FFFDEADA"/>
        </patternFill>
      </fill>
    </dxf>
    <dxf>
      <fill>
        <patternFill>
          <bgColor rgb="FFFFFFFF"/>
        </patternFill>
      </fill>
    </dxf>
    <dxf>
      <fill>
        <patternFill>
          <bgColor rgb="FFFDEADA"/>
        </patternFill>
      </fill>
    </dxf>
  </dxfs>
  <colors>
    <indexedColors>
      <rgbColor rgb="FF000000"/>
      <rgbColor rgb="FFFFFFFF"/>
      <rgbColor rgb="FFFF0000"/>
      <rgbColor rgb="FF00FF00"/>
      <rgbColor rgb="FF0000FF"/>
      <rgbColor rgb="FFFFC000"/>
      <rgbColor rgb="FFFF00FF"/>
      <rgbColor rgb="FFFDEADA"/>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F2F2F2"/>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externalLink" Target="externalLinks/externalLink3.xml"/><Relationship Id="rId10" Type="http://schemas.openxmlformats.org/officeDocument/2006/relationships/externalLink" Target="externalLinks/externalLink4.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1" lockText="1" noThreeD="1"/>
</file>

<file path=xl/ctrlProps/ctrlProps4.xml><?xml version="1.0" encoding="utf-8"?>
<formControlPr xmlns="http://schemas.microsoft.com/office/spreadsheetml/2009/9/main" objectType="CheckBox" autoLine="false" print="true" fmlaLink="別紙様式3-1（処遇改善加算　総括表）!$AM$64" lockText="1" noThreeD="1"/>
</file>

<file path=xl/ctrlProps/ctrlProps5.xml><?xml version="1.0" encoding="utf-8"?>
<formControlPr xmlns="http://schemas.microsoft.com/office/spreadsheetml/2009/9/main" objectType="CheckBox" autoLine="false" print="true" fmlaLink="別紙様式3-1（処遇改善加算　総括表）!$AM$70" lockText="1" noThreeD="1"/>
</file>

<file path=xl/ctrlProps/ctrlProps6.xml><?xml version="1.0" encoding="utf-8"?>
<formControlPr xmlns="http://schemas.microsoft.com/office/spreadsheetml/2009/9/main" objectType="CheckBox" autoLine="false" print="true" fmlaLink="別紙様式3-1（処遇改善加算　総括表）!$AN$70" lockText="1" noThreeD="1"/>
</file>

<file path=xl/ctrlProps/ctrlProps7.xml><?xml version="1.0" encoding="utf-8"?>
<formControlPr xmlns="http://schemas.microsoft.com/office/spreadsheetml/2009/9/main" objectType="CheckBox" autoLine="false" print="true" fmlaLink="別紙様式3-1（処遇改善加算　総括表）!$AO$71" lockText="1" noThreeD="1"/>
</file>

<file path=xl/ctrlProps/ctrlProps8.xml><?xml version="1.0" encoding="utf-8"?>
<formControlPr xmlns="http://schemas.microsoft.com/office/spreadsheetml/2009/9/main" objectType="CheckBox" autoLine="false" print="true" fmlaLink="別紙様式3-1（処遇改善加算　総括表）!$AM$84" lockText="1" noThreeD="1"/>
</file>

<file path=xl/ctrlProps/ctrlProps9.xml><?xml version="1.0" encoding="utf-8"?>
<formControlPr xmlns="http://schemas.microsoft.com/office/spreadsheetml/2009/9/main" objectType="CheckBox" autoLine="false" print="true" fmlaLink="別紙様式3-1（処遇改善加算　総括表）!$AN$84" lockText="1" noThreeD="1"/>
</file>

<file path=xl/ctrlProps/ctrlProps10.xml><?xml version="1.0" encoding="utf-8"?>
<formControlPr xmlns="http://schemas.microsoft.com/office/spreadsheetml/2009/9/main" objectType="CheckBox" autoLine="false" print="true" fmlaLink="別紙様式3-1（処遇改善加算　総括表）!$AO$84" lockText="1" noThreeD="1"/>
</file>

<file path=xl/ctrlProps/ctrlProps11.xml><?xml version="1.0" encoding="utf-8"?>
<formControlPr xmlns="http://schemas.microsoft.com/office/spreadsheetml/2009/9/main" objectType="CheckBox" autoLine="false" print="true" fmlaLink="別紙様式3-1（処遇改善加算　総括表）!$AP$84" lockText="1" noThreeD="1"/>
</file>

<file path=xl/ctrlProps/ctrlProps12.xml><?xml version="1.0" encoding="utf-8"?>
<formControlPr xmlns="http://schemas.microsoft.com/office/spreadsheetml/2009/9/main" objectType="CheckBox" autoLine="false" print="true" fmlaLink="別紙様式3-1（処遇改善加算　総括表）!$AM$96" lockText="1" noThreeD="1"/>
</file>

<file path=xl/ctrlProps/ctrlProps13.xml><?xml version="1.0" encoding="utf-8"?>
<formControlPr xmlns="http://schemas.microsoft.com/office/spreadsheetml/2009/9/main" objectType="CheckBox" autoLine="false" print="true" fmlaLink="別紙様式3-1（処遇改善加算　総括表）!$AM$97" lockText="1" noThreeD="1"/>
</file>

<file path=xl/ctrlProps/ctrlProps14.xml><?xml version="1.0" encoding="utf-8"?>
<formControlPr xmlns="http://schemas.microsoft.com/office/spreadsheetml/2009/9/main" objectType="CheckBox" autoLine="false" print="true" fmlaLink="別紙様式3-1（処遇改善加算　総括表）!$AM$98" lockText="1" noThreeD="1"/>
</file>

<file path=xl/ctrlProps/ctrlProps15.xml><?xml version="1.0" encoding="utf-8"?>
<formControlPr xmlns="http://schemas.microsoft.com/office/spreadsheetml/2009/9/main" objectType="CheckBox" autoLine="false" print="true" fmlaLink="別紙様式3-1（処遇改善加算　総括表）!$AM$112" lockText="1" noThreeD="1"/>
</file>

<file path=xl/ctrlProps/ctrlProps16.xml><?xml version="1.0" encoding="utf-8"?>
<formControlPr xmlns="http://schemas.microsoft.com/office/spreadsheetml/2009/9/main" objectType="CheckBox" autoLine="false" print="true" fmlaLink="別紙様式3-1（処遇改善加算　総括表）!$AM$113" lockText="1" noThreeD="1"/>
</file>

<file path=xl/ctrlProps/ctrlProps17.xml><?xml version="1.0" encoding="utf-8"?>
<formControlPr xmlns="http://schemas.microsoft.com/office/spreadsheetml/2009/9/main" objectType="CheckBox" autoLine="false" print="true" fmlaLink="別紙様式3-1（処遇改善加算　総括表）!$AM$114" lockText="1" noThreeD="1"/>
</file>

<file path=xl/ctrlProps/ctrlProps18.xml><?xml version="1.0" encoding="utf-8"?>
<formControlPr xmlns="http://schemas.microsoft.com/office/spreadsheetml/2009/9/main" objectType="CheckBox" autoLine="false" print="true" fmlaLink="別紙様式3-1（処遇改善加算　総括表）!$AM$115" lockText="1" noThreeD="1"/>
</file>

<file path=xl/ctrlProps/ctrlProps19.xml><?xml version="1.0" encoding="utf-8"?>
<formControlPr xmlns="http://schemas.microsoft.com/office/spreadsheetml/2009/9/main" objectType="CheckBox" autoLine="false" print="true" fmlaLink="別紙様式3-1（処遇改善加算　総括表）!$AM$117" lockText="1" noThreeD="1"/>
</file>

<file path=xl/ctrlProps/ctrlProps20.xml><?xml version="1.0" encoding="utf-8"?>
<formControlPr xmlns="http://schemas.microsoft.com/office/spreadsheetml/2009/9/main" objectType="CheckBox" autoLine="false" print="true" fmlaLink="別紙様式3-1（処遇改善加算　総括表）!$AM$116" lockText="1" noThreeD="1"/>
</file>

<file path=xl/ctrlProps/ctrlProps21.xml><?xml version="1.0" encoding="utf-8"?>
<formControlPr xmlns="http://schemas.microsoft.com/office/spreadsheetml/2009/9/main" objectType="CheckBox" autoLine="false" print="true" fmlaLink="別紙様式3-1（処遇改善加算　総括表）!$AM$118" lockText="1" noThreeD="1"/>
</file>

<file path=xl/ctrlProps/ctrlProps22.xml><?xml version="1.0" encoding="utf-8"?>
<formControlPr xmlns="http://schemas.microsoft.com/office/spreadsheetml/2009/9/main" objectType="CheckBox" autoLine="false" print="true" fmlaLink="別紙様式3-1（処遇改善加算　総括表）!$AM$119" lockText="1" noThreeD="1"/>
</file>

<file path=xl/ctrlProps/ctrlProps23.xml><?xml version="1.0" encoding="utf-8"?>
<formControlPr xmlns="http://schemas.microsoft.com/office/spreadsheetml/2009/9/main" objectType="CheckBox" autoLine="false" print="true" fmlaLink="別紙様式3-1（処遇改善加算　総括表）!$AM$120" lockText="1" noThreeD="1"/>
</file>

<file path=xl/ctrlProps/ctrlProps24.xml><?xml version="1.0" encoding="utf-8"?>
<formControlPr xmlns="http://schemas.microsoft.com/office/spreadsheetml/2009/9/main" objectType="CheckBox" autoLine="false" print="true" fmlaLink="別紙様式3-1（処遇改善加算　総括表）!$AM$121" lockText="1" noThreeD="1"/>
</file>

<file path=xl/ctrlProps/ctrlProps25.xml><?xml version="1.0" encoding="utf-8"?>
<formControlPr xmlns="http://schemas.microsoft.com/office/spreadsheetml/2009/9/main" objectType="CheckBox" autoLine="false" print="true" fmlaLink="別紙様式3-1（処遇改善加算　総括表）!$AM$122" lockText="1" noThreeD="1"/>
</file>

<file path=xl/ctrlProps/ctrlProps26.xml><?xml version="1.0" encoding="utf-8"?>
<formControlPr xmlns="http://schemas.microsoft.com/office/spreadsheetml/2009/9/main" objectType="CheckBox" autoLine="false" print="true" fmlaLink="別紙様式3-1（処遇改善加算　総括表）!$AM$123" lockText="1" noThreeD="1"/>
</file>

<file path=xl/ctrlProps/ctrlProps27.xml><?xml version="1.0" encoding="utf-8"?>
<formControlPr xmlns="http://schemas.microsoft.com/office/spreadsheetml/2009/9/main" objectType="CheckBox" autoLine="false" print="true" fmlaLink="別紙様式3-1（処遇改善加算　総括表）!$AM$124" lockText="1" noThreeD="1"/>
</file>

<file path=xl/ctrlProps/ctrlProps28.xml><?xml version="1.0" encoding="utf-8"?>
<formControlPr xmlns="http://schemas.microsoft.com/office/spreadsheetml/2009/9/main" objectType="CheckBox" autoLine="false" print="true" fmlaLink="別紙様式3-1（処遇改善加算　総括表）!$AM$125" lockText="1" noThreeD="1"/>
</file>

<file path=xl/ctrlProps/ctrlProps29.xml><?xml version="1.0" encoding="utf-8"?>
<formControlPr xmlns="http://schemas.microsoft.com/office/spreadsheetml/2009/9/main" objectType="CheckBox" autoLine="false" print="true" fmlaLink="別紙様式3-1（処遇改善加算　総括表）!$AM$126" lockText="1" noThreeD="1"/>
</file>

<file path=xl/ctrlProps/ctrlProps30.xml><?xml version="1.0" encoding="utf-8"?>
<formControlPr xmlns="http://schemas.microsoft.com/office/spreadsheetml/2009/9/main" objectType="CheckBox" autoLine="false" print="true" fmlaLink="別紙様式3-1（処遇改善加算　総括表）!$AM$127" lockText="1" noThreeD="1"/>
</file>

<file path=xl/ctrlProps/ctrlProps31.xml><?xml version="1.0" encoding="utf-8"?>
<formControlPr xmlns="http://schemas.microsoft.com/office/spreadsheetml/2009/9/main" objectType="CheckBox" autoLine="false" print="true" fmlaLink="別紙様式3-1（処遇改善加算　総括表）!$AM$128" lockText="1" noThreeD="1"/>
</file>

<file path=xl/ctrlProps/ctrlProps32.xml><?xml version="1.0" encoding="utf-8"?>
<formControlPr xmlns="http://schemas.microsoft.com/office/spreadsheetml/2009/9/main" objectType="CheckBox" autoLine="false" print="true" fmlaLink="別紙様式3-1（処遇改善加算　総括表）!$AM$129" lockText="1" noThreeD="1"/>
</file>

<file path=xl/ctrlProps/ctrlProps33.xml><?xml version="1.0" encoding="utf-8"?>
<formControlPr xmlns="http://schemas.microsoft.com/office/spreadsheetml/2009/9/main" objectType="CheckBox" autoLine="false" print="true" fmlaLink="別紙様式3-1（処遇改善加算　総括表）!$AM$130" lockText="1" noThreeD="1"/>
</file>

<file path=xl/ctrlProps/ctrlProps34.xml><?xml version="1.0" encoding="utf-8"?>
<formControlPr xmlns="http://schemas.microsoft.com/office/spreadsheetml/2009/9/main" objectType="CheckBox" autoLine="false" print="true" fmlaLink="別紙様式3-1（処遇改善加算　総括表）!$AM$131" lockText="1" noThreeD="1"/>
</file>

<file path=xl/ctrlProps/ctrlProps35.xml><?xml version="1.0" encoding="utf-8"?>
<formControlPr xmlns="http://schemas.microsoft.com/office/spreadsheetml/2009/9/main" objectType="CheckBox" autoLine="false" print="true" fmlaLink="別紙様式3-1（処遇改善加算　総括表）!$AM$132" lockText="1" noThreeD="1"/>
</file>

<file path=xl/ctrlProps/ctrlProps36.xml><?xml version="1.0" encoding="utf-8"?>
<formControlPr xmlns="http://schemas.microsoft.com/office/spreadsheetml/2009/9/main" objectType="CheckBox" autoLine="false" print="true" fmlaLink="別紙様式3-1（処遇改善加算　総括表）!$AM$136" lockText="1" noThreeD="1"/>
</file>

<file path=xl/ctrlProps/ctrlProps37.xml><?xml version="1.0" encoding="utf-8"?>
<formControlPr xmlns="http://schemas.microsoft.com/office/spreadsheetml/2009/9/main" objectType="CheckBox" autoLine="false" print="true" fmlaLink="別紙様式3-1（処遇改善加算　総括表）!$AM$137" lockText="1" noThreeD="1"/>
</file>

<file path=xl/ctrlProps/ctrlProps38.xml><?xml version="1.0" encoding="utf-8"?>
<formControlPr xmlns="http://schemas.microsoft.com/office/spreadsheetml/2009/9/main" objectType="CheckBox" autoLine="false" print="true" fmlaLink="別紙様式3-1（処遇改善加算　総括表）!$AM$138" lockText="1" noThreeD="1"/>
</file>

<file path=xl/ctrlProps/ctrlProps39.xml><?xml version="1.0" encoding="utf-8"?>
<formControlPr xmlns="http://schemas.microsoft.com/office/spreadsheetml/2009/9/main" objectType="CheckBox" autoLine="false" print="true" fmlaLink="別紙様式3-1（処遇改善加算　総括表）!$AM$139" lockText="1" noThreeD="1"/>
</file>

<file path=xl/ctrlProps/ctrlProps40.xml><?xml version="1.0" encoding="utf-8"?>
<formControlPr xmlns="http://schemas.microsoft.com/office/spreadsheetml/2009/9/main" objectType="CheckBox" autoLine="false" print="true" fmlaLink="別紙様式3-1（処遇改善加算　総括表）!$AM$134" lockText="1" noThreeD="1"/>
</file>

<file path=xl/ctrlProps/ctrlProps41.xml><?xml version="1.0" encoding="utf-8"?>
<formControlPr xmlns="http://schemas.microsoft.com/office/spreadsheetml/2009/9/main" objectType="CheckBox" autoLine="false" print="true" fmlaLink="別紙様式3-1（処遇改善加算　総括表）!$AM$135" lockText="1" noThreeD="1"/>
</file>

<file path=xl/ctrlProps/ctrlProps42.xml><?xml version="1.0" encoding="utf-8"?>
<formControlPr xmlns="http://schemas.microsoft.com/office/spreadsheetml/2009/9/main" objectType="CheckBox" autoLine="false" print="true" fmlaLink="別紙様式3-1（処遇改善加算　総括表）!$AM$133" lockText="1" noThreeD="1"/>
</file>

<file path=xl/ctrlProps/ctrlProps43.xml><?xml version="1.0" encoding="utf-8"?>
<formControlPr xmlns="http://schemas.microsoft.com/office/spreadsheetml/2009/9/main" objectType="CheckBox" autoLine="false" print="true" fmlaLink="別紙様式3-1（処遇改善加算　総括表）!$AM$60" lockText="1" noThreeD="1"/>
</file>

<file path=xl/ctrlProps/ctrlProps44.xml><?xml version="1.0" encoding="utf-8"?>
<formControlPr xmlns="http://schemas.microsoft.com/office/spreadsheetml/2009/9/main" objectType="CheckBox" autoLine="false" print="true" fmlaLink="別紙様式3-1（処遇改善加算　総括表）!$AM$102" lockText="1" noThreeD="1"/>
</file>

<file path=xl/ctrlProps/ctrlProps45.xml><?xml version="1.0" encoding="utf-8"?>
<formControlPr xmlns="http://schemas.microsoft.com/office/spreadsheetml/2009/9/main" objectType="CheckBox" autoLine="false" print="true" fmlaLink="別紙様式3-1（処遇改善加算　総括表）!$AM$80" lockText="1" noThreeD="1"/>
</file>

<file path=xl/ctrlProps/ctrlProps46.xml><?xml version="1.0" encoding="utf-8"?>
<formControlPr xmlns="http://schemas.microsoft.com/office/spreadsheetml/2009/9/main" objectType="CheckBox" autoLine="false" print="true" fmlaLink="別紙様式3-1（処遇改善加算　総括表）!$AM$99"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27</xdr:col>
      <xdr:colOff>515520</xdr:colOff>
      <xdr:row>2</xdr:row>
      <xdr:rowOff>116280</xdr:rowOff>
    </xdr:from>
    <xdr:to>
      <xdr:col>35</xdr:col>
      <xdr:colOff>402480</xdr:colOff>
      <xdr:row>3</xdr:row>
      <xdr:rowOff>367560</xdr:rowOff>
    </xdr:to>
    <xdr:grpSp>
      <xdr:nvGrpSpPr>
        <xdr:cNvPr id="0" name="グループ化 1"/>
        <xdr:cNvGrpSpPr/>
      </xdr:nvGrpSpPr>
      <xdr:grpSpPr>
        <a:xfrm>
          <a:off x="11495160" y="668880"/>
          <a:ext cx="4194360" cy="756000"/>
          <a:chOff x="11495160" y="668880"/>
          <a:chExt cx="4194360" cy="756000"/>
        </a:xfrm>
      </xdr:grpSpPr>
      <xdr:sp>
        <xdr:nvSpPr>
          <xdr:cNvPr id="1" name="正方形/長方形 8"/>
          <xdr:cNvSpPr/>
        </xdr:nvSpPr>
        <xdr:spPr>
          <a:xfrm>
            <a:off x="11495160" y="668880"/>
            <a:ext cx="4194360" cy="7560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入力セル　　</a:t>
            </a:r>
            <a:endParaRPr b="0" lang="en-US" sz="1100" spc="-1" strike="noStrike">
              <a:latin typeface="游明朝"/>
            </a:endParaRPr>
          </a:p>
        </xdr:txBody>
      </xdr:sp>
      <xdr:sp>
        <xdr:nvSpPr>
          <xdr:cNvPr id="2" name="正方形/長方形 21"/>
          <xdr:cNvSpPr/>
        </xdr:nvSpPr>
        <xdr:spPr>
          <a:xfrm>
            <a:off x="11729520" y="1224000"/>
            <a:ext cx="335520" cy="95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xdr:col>
      <xdr:colOff>0</xdr:colOff>
      <xdr:row>6</xdr:row>
      <xdr:rowOff>104760</xdr:rowOff>
    </xdr:from>
    <xdr:to>
      <xdr:col>24</xdr:col>
      <xdr:colOff>1535400</xdr:colOff>
      <xdr:row>12</xdr:row>
      <xdr:rowOff>15480</xdr:rowOff>
    </xdr:to>
    <xdr:grpSp>
      <xdr:nvGrpSpPr>
        <xdr:cNvPr id="3" name="グループ化 4"/>
        <xdr:cNvGrpSpPr/>
      </xdr:nvGrpSpPr>
      <xdr:grpSpPr>
        <a:xfrm>
          <a:off x="325800" y="1857240"/>
          <a:ext cx="8797680" cy="1396800"/>
          <a:chOff x="325800" y="1857240"/>
          <a:chExt cx="8797680" cy="1396800"/>
        </a:xfrm>
      </xdr:grpSpPr>
      <xdr:grpSp>
        <xdr:nvGrpSpPr>
          <xdr:cNvPr id="4" name="グループ化 5"/>
          <xdr:cNvGrpSpPr/>
        </xdr:nvGrpSpPr>
        <xdr:grpSpPr>
          <a:xfrm>
            <a:off x="325800" y="1857240"/>
            <a:ext cx="8797680" cy="1396800"/>
            <a:chOff x="325800" y="1857240"/>
            <a:chExt cx="8797680" cy="1396800"/>
          </a:xfrm>
        </xdr:grpSpPr>
        <xdr:grpSp>
          <xdr:nvGrpSpPr>
            <xdr:cNvPr id="5" name="グループ化 13"/>
            <xdr:cNvGrpSpPr/>
          </xdr:nvGrpSpPr>
          <xdr:grpSpPr>
            <a:xfrm>
              <a:off x="325800" y="1857240"/>
              <a:ext cx="8797680" cy="1396800"/>
              <a:chOff x="325800" y="1857240"/>
              <a:chExt cx="8797680" cy="1396800"/>
            </a:xfrm>
          </xdr:grpSpPr>
          <xdr:sp>
            <xdr:nvSpPr>
              <xdr:cNvPr id="6" name="四角形: 角を丸くする 15"/>
              <xdr:cNvSpPr/>
            </xdr:nvSpPr>
            <xdr:spPr>
              <a:xfrm>
                <a:off x="325800" y="1857240"/>
                <a:ext cx="8797680" cy="139680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xdr:nvSpPr>
              <xdr:cNvPr id="7" name="フローチャート: 書類 16"/>
              <xdr:cNvSpPr/>
            </xdr:nvSpPr>
            <xdr:spPr>
              <a:xfrm>
                <a:off x="1568520" y="2128320"/>
                <a:ext cx="102636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sp>
            <xdr:nvSpPr>
              <xdr:cNvPr id="8" name="フローチャート: 書類 17"/>
              <xdr:cNvSpPr/>
            </xdr:nvSpPr>
            <xdr:spPr>
              <a:xfrm>
                <a:off x="4249080" y="212184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3-2</a:t>
                </a:r>
                <a:endParaRPr b="0" lang="en-US" sz="1400" spc="-1" strike="noStrike">
                  <a:latin typeface="游明朝"/>
                </a:endParaRPr>
              </a:p>
              <a:p>
                <a:pPr>
                  <a:lnSpc>
                    <a:spcPct val="100000"/>
                  </a:lnSpc>
                </a:pPr>
                <a:endParaRPr b="0" lang="en-US" sz="1400" spc="-1" strike="noStrike">
                  <a:latin typeface="游明朝"/>
                </a:endParaRPr>
              </a:p>
            </xdr:txBody>
          </xdr:sp>
          <xdr:sp>
            <xdr:nvSpPr>
              <xdr:cNvPr id="9" name="フローチャート: 書類 18"/>
              <xdr:cNvSpPr/>
            </xdr:nvSpPr>
            <xdr:spPr>
              <a:xfrm>
                <a:off x="7193160" y="212832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3-1</a:t>
                </a:r>
                <a:endParaRPr b="0" lang="en-US" sz="1400" spc="-1" strike="noStrike">
                  <a:latin typeface="游明朝"/>
                </a:endParaRPr>
              </a:p>
              <a:p>
                <a:pPr>
                  <a:lnSpc>
                    <a:spcPct val="100000"/>
                  </a:lnSpc>
                </a:pPr>
                <a:endParaRPr b="0" lang="en-US" sz="1400" spc="-1" strike="noStrike">
                  <a:latin typeface="游明朝"/>
                </a:endParaRPr>
              </a:p>
            </xdr:txBody>
          </xdr:sp>
          <xdr:sp>
            <xdr:nvSpPr>
              <xdr:cNvPr id="10" name="矢印: 右 19"/>
              <xdr:cNvSpPr/>
            </xdr:nvSpPr>
            <xdr:spPr>
              <a:xfrm>
                <a:off x="2770560" y="2381760"/>
                <a:ext cx="122832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1" name="四角形: 角を丸くする 20"/>
              <xdr:cNvSpPr/>
            </xdr:nvSpPr>
            <xdr:spPr>
              <a:xfrm>
                <a:off x="325800" y="1857240"/>
                <a:ext cx="107136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a:t>
                </a:r>
                <a:endParaRPr b="0" lang="en-US" sz="1100" spc="-1" strike="noStrike">
                  <a:latin typeface="游明朝"/>
                </a:endParaRPr>
              </a:p>
              <a:p>
                <a:pPr algn="ctr">
                  <a:lnSpc>
                    <a:spcPct val="100000"/>
                  </a:lnSpc>
                </a:pPr>
                <a:r>
                  <a:rPr b="1" lang="ja-JP" sz="1100" spc="-1" strike="noStrike">
                    <a:solidFill>
                      <a:srgbClr val="000000"/>
                    </a:solidFill>
                    <a:latin typeface="Calibri"/>
                  </a:rPr>
                  <a:t>入力の流れ</a:t>
                </a:r>
                <a:endParaRPr b="0" lang="en-US" sz="1100" spc="-1" strike="noStrike">
                  <a:latin typeface="游明朝"/>
                </a:endParaRPr>
              </a:p>
            </xdr:txBody>
          </xdr:sp>
          <xdr:sp>
            <xdr:nvSpPr>
              <xdr:cNvPr id="12" name="矢印: 右 22"/>
              <xdr:cNvSpPr/>
            </xdr:nvSpPr>
            <xdr:spPr>
              <a:xfrm>
                <a:off x="5677560" y="2381760"/>
                <a:ext cx="12207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3" name="テキスト ボックス 23"/>
              <xdr:cNvSpPr/>
            </xdr:nvSpPr>
            <xdr:spPr>
              <a:xfrm>
                <a:off x="2728440" y="269568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sp>
            <xdr:nvSpPr>
              <xdr:cNvPr id="14" name="テキスト ボックス 24"/>
              <xdr:cNvSpPr/>
            </xdr:nvSpPr>
            <xdr:spPr>
              <a:xfrm>
                <a:off x="5625000" y="269568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grpSp>
        <xdr:sp>
          <xdr:nvSpPr>
            <xdr:cNvPr id="15" name="テキスト ボックス 14"/>
            <xdr:cNvSpPr/>
          </xdr:nvSpPr>
          <xdr:spPr>
            <a:xfrm>
              <a:off x="1513440" y="2191680"/>
              <a:ext cx="1109160" cy="723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a:p>
              <a:pPr>
                <a:lnSpc>
                  <a:spcPct val="100000"/>
                </a:lnSpc>
              </a:pPr>
              <a:endParaRPr b="0" lang="en-US" sz="1400" spc="-1" strike="noStrike">
                <a:latin typeface="游明朝"/>
              </a:endParaRPr>
            </a:p>
          </xdr:txBody>
        </xdr:sp>
      </xdr:grpSp>
      <xdr:sp>
        <xdr:nvSpPr>
          <xdr:cNvPr id="16" name="吹き出し: 円形 9"/>
          <xdr:cNvSpPr/>
        </xdr:nvSpPr>
        <xdr:spPr>
          <a:xfrm>
            <a:off x="5317200" y="1933200"/>
            <a:ext cx="62604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7" name="テキスト ボックス 10"/>
          <xdr:cNvSpPr/>
        </xdr:nvSpPr>
        <xdr:spPr>
          <a:xfrm>
            <a:off x="5399640" y="1912680"/>
            <a:ext cx="60372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sp>
        <xdr:nvSpPr>
          <xdr:cNvPr id="18" name="吹き出し: 円形 11"/>
          <xdr:cNvSpPr/>
        </xdr:nvSpPr>
        <xdr:spPr>
          <a:xfrm>
            <a:off x="8255160" y="1936440"/>
            <a:ext cx="62388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9" name="テキスト ボックス 12"/>
          <xdr:cNvSpPr/>
        </xdr:nvSpPr>
        <xdr:spPr>
          <a:xfrm>
            <a:off x="8338320" y="1918800"/>
            <a:ext cx="60156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grpSp>
    <xdr:clientData/>
  </xdr:twoCellAnchor>
  <xdr:twoCellAnchor editAs="twoCell">
    <xdr:from>
      <xdr:col>10</xdr:col>
      <xdr:colOff>142920</xdr:colOff>
      <xdr:row>6</xdr:row>
      <xdr:rowOff>168840</xdr:rowOff>
    </xdr:from>
    <xdr:to>
      <xdr:col>15</xdr:col>
      <xdr:colOff>130320</xdr:colOff>
      <xdr:row>8</xdr:row>
      <xdr:rowOff>21960</xdr:rowOff>
    </xdr:to>
    <xdr:sp>
      <xdr:nvSpPr>
        <xdr:cNvPr id="20" name="吹き出し: 円形 27"/>
        <xdr:cNvSpPr/>
      </xdr:nvSpPr>
      <xdr:spPr>
        <a:xfrm>
          <a:off x="2725560" y="1921320"/>
          <a:ext cx="942480" cy="34848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114480</xdr:colOff>
      <xdr:row>6</xdr:row>
      <xdr:rowOff>162000</xdr:rowOff>
    </xdr:from>
    <xdr:to>
      <xdr:col>15</xdr:col>
      <xdr:colOff>184680</xdr:colOff>
      <xdr:row>8</xdr:row>
      <xdr:rowOff>97560</xdr:rowOff>
    </xdr:to>
    <xdr:sp>
      <xdr:nvSpPr>
        <xdr:cNvPr id="21" name="テキスト ボックス 28"/>
        <xdr:cNvSpPr/>
      </xdr:nvSpPr>
      <xdr:spPr>
        <a:xfrm>
          <a:off x="2883240" y="1914480"/>
          <a:ext cx="839160" cy="4309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24</xdr:col>
      <xdr:colOff>228600</xdr:colOff>
      <xdr:row>0</xdr:row>
      <xdr:rowOff>76320</xdr:rowOff>
    </xdr:from>
    <xdr:to>
      <xdr:col>26</xdr:col>
      <xdr:colOff>533160</xdr:colOff>
      <xdr:row>1</xdr:row>
      <xdr:rowOff>254880</xdr:rowOff>
    </xdr:to>
    <xdr:sp>
      <xdr:nvSpPr>
        <xdr:cNvPr id="22" name="テキスト ボックス 3"/>
        <xdr:cNvSpPr/>
      </xdr:nvSpPr>
      <xdr:spPr>
        <a:xfrm>
          <a:off x="7816680" y="76320"/>
          <a:ext cx="3060000" cy="42624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R7</a:t>
          </a:r>
          <a:r>
            <a:rPr b="0" lang="ja-JP" sz="1800" spc="-1" strike="noStrike">
              <a:solidFill>
                <a:srgbClr val="ff0000"/>
              </a:solidFill>
              <a:latin typeface="メイリオ"/>
              <a:ea typeface="メイリオ"/>
            </a:rPr>
            <a:t>処遇改善加算実績報告書</a:t>
          </a:r>
          <a:endParaRPr b="0" lang="en-US" sz="18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95</xdr:row>
      <xdr:rowOff>50760</xdr:rowOff>
    </xdr:from>
    <xdr:to>
      <xdr:col>1</xdr:col>
      <xdr:colOff>168120</xdr:colOff>
      <xdr:row>98</xdr:row>
      <xdr:rowOff>164880</xdr:rowOff>
    </xdr:to>
    <xdr:sp>
      <xdr:nvSpPr>
        <xdr:cNvPr id="23" name="左大かっこ 6"/>
        <xdr:cNvSpPr/>
      </xdr:nvSpPr>
      <xdr:spPr>
        <a:xfrm>
          <a:off x="266040" y="23929920"/>
          <a:ext cx="72720" cy="75240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62</xdr:row>
      <xdr:rowOff>51120</xdr:rowOff>
    </xdr:from>
    <xdr:to>
      <xdr:col>1</xdr:col>
      <xdr:colOff>98280</xdr:colOff>
      <xdr:row>75</xdr:row>
      <xdr:rowOff>204840</xdr:rowOff>
    </xdr:to>
    <xdr:sp>
      <xdr:nvSpPr>
        <xdr:cNvPr id="24" name="左大かっこ 14"/>
        <xdr:cNvSpPr/>
      </xdr:nvSpPr>
      <xdr:spPr>
        <a:xfrm>
          <a:off x="223560" y="1579608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21</xdr:col>
      <xdr:colOff>168840</xdr:colOff>
      <xdr:row>17</xdr:row>
      <xdr:rowOff>46080</xdr:rowOff>
    </xdr:from>
    <xdr:to>
      <xdr:col>24</xdr:col>
      <xdr:colOff>1440</xdr:colOff>
      <xdr:row>17</xdr:row>
      <xdr:rowOff>230040</xdr:rowOff>
    </xdr:to>
    <xdr:sp>
      <xdr:nvSpPr>
        <xdr:cNvPr id="25" name="テキスト ボックス 10"/>
        <xdr:cNvSpPr/>
      </xdr:nvSpPr>
      <xdr:spPr>
        <a:xfrm>
          <a:off x="4709160" y="3379680"/>
          <a:ext cx="4222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21</xdr:col>
      <xdr:colOff>168840</xdr:colOff>
      <xdr:row>18</xdr:row>
      <xdr:rowOff>90000</xdr:rowOff>
    </xdr:from>
    <xdr:to>
      <xdr:col>24</xdr:col>
      <xdr:colOff>1440</xdr:colOff>
      <xdr:row>18</xdr:row>
      <xdr:rowOff>273960</xdr:rowOff>
    </xdr:to>
    <xdr:sp>
      <xdr:nvSpPr>
        <xdr:cNvPr id="26" name="テキスト ボックス 21"/>
        <xdr:cNvSpPr/>
      </xdr:nvSpPr>
      <xdr:spPr>
        <a:xfrm>
          <a:off x="4709160" y="3671280"/>
          <a:ext cx="4222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21</xdr:col>
      <xdr:colOff>168840</xdr:colOff>
      <xdr:row>19</xdr:row>
      <xdr:rowOff>61920</xdr:rowOff>
    </xdr:from>
    <xdr:to>
      <xdr:col>24</xdr:col>
      <xdr:colOff>1440</xdr:colOff>
      <xdr:row>19</xdr:row>
      <xdr:rowOff>245880</xdr:rowOff>
    </xdr:to>
    <xdr:sp>
      <xdr:nvSpPr>
        <xdr:cNvPr id="27" name="テキスト ボックス 22"/>
        <xdr:cNvSpPr/>
      </xdr:nvSpPr>
      <xdr:spPr>
        <a:xfrm>
          <a:off x="4709160" y="3986280"/>
          <a:ext cx="4222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21</xdr:col>
      <xdr:colOff>168840</xdr:colOff>
      <xdr:row>20</xdr:row>
      <xdr:rowOff>76680</xdr:rowOff>
    </xdr:from>
    <xdr:to>
      <xdr:col>24</xdr:col>
      <xdr:colOff>1440</xdr:colOff>
      <xdr:row>20</xdr:row>
      <xdr:rowOff>260640</xdr:rowOff>
    </xdr:to>
    <xdr:sp>
      <xdr:nvSpPr>
        <xdr:cNvPr id="28" name="テキスト ボックス 23"/>
        <xdr:cNvSpPr/>
      </xdr:nvSpPr>
      <xdr:spPr>
        <a:xfrm>
          <a:off x="4709160" y="4277160"/>
          <a:ext cx="4222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16</xdr:col>
      <xdr:colOff>0</xdr:colOff>
      <xdr:row>25</xdr:row>
      <xdr:rowOff>23040</xdr:rowOff>
    </xdr:from>
    <xdr:to>
      <xdr:col>18</xdr:col>
      <xdr:colOff>24840</xdr:colOff>
      <xdr:row>25</xdr:row>
      <xdr:rowOff>207000</xdr:rowOff>
    </xdr:to>
    <xdr:sp>
      <xdr:nvSpPr>
        <xdr:cNvPr id="29" name="テキスト ボックス 30"/>
        <xdr:cNvSpPr/>
      </xdr:nvSpPr>
      <xdr:spPr>
        <a:xfrm>
          <a:off x="3158640" y="5537880"/>
          <a:ext cx="5446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16</xdr:col>
      <xdr:colOff>0</xdr:colOff>
      <xdr:row>27</xdr:row>
      <xdr:rowOff>56880</xdr:rowOff>
    </xdr:from>
    <xdr:to>
      <xdr:col>18</xdr:col>
      <xdr:colOff>24840</xdr:colOff>
      <xdr:row>28</xdr:row>
      <xdr:rowOff>5400</xdr:rowOff>
    </xdr:to>
    <xdr:sp>
      <xdr:nvSpPr>
        <xdr:cNvPr id="30" name="テキスト ボックス 32"/>
        <xdr:cNvSpPr/>
      </xdr:nvSpPr>
      <xdr:spPr>
        <a:xfrm>
          <a:off x="3158640" y="6048000"/>
          <a:ext cx="5446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0</xdr:colOff>
      <xdr:row>29</xdr:row>
      <xdr:rowOff>100440</xdr:rowOff>
    </xdr:from>
    <xdr:to>
      <xdr:col>18</xdr:col>
      <xdr:colOff>24840</xdr:colOff>
      <xdr:row>29</xdr:row>
      <xdr:rowOff>284400</xdr:rowOff>
    </xdr:to>
    <xdr:sp>
      <xdr:nvSpPr>
        <xdr:cNvPr id="31" name="テキスト ボックス 33"/>
        <xdr:cNvSpPr/>
      </xdr:nvSpPr>
      <xdr:spPr>
        <a:xfrm>
          <a:off x="3158640" y="6682320"/>
          <a:ext cx="5446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16</xdr:col>
      <xdr:colOff>0</xdr:colOff>
      <xdr:row>30</xdr:row>
      <xdr:rowOff>29160</xdr:rowOff>
    </xdr:from>
    <xdr:to>
      <xdr:col>18</xdr:col>
      <xdr:colOff>24840</xdr:colOff>
      <xdr:row>30</xdr:row>
      <xdr:rowOff>211320</xdr:rowOff>
    </xdr:to>
    <xdr:sp>
      <xdr:nvSpPr>
        <xdr:cNvPr id="32" name="テキスト ボックス 34"/>
        <xdr:cNvSpPr/>
      </xdr:nvSpPr>
      <xdr:spPr>
        <a:xfrm>
          <a:off x="3158640" y="7001640"/>
          <a:ext cx="5446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(j)</a:t>
          </a:r>
          <a:endParaRPr b="0" lang="en-US" sz="900" spc="-1" strike="noStrike">
            <a:latin typeface="游明朝"/>
          </a:endParaRPr>
        </a:p>
      </xdr:txBody>
    </xdr:sp>
    <xdr:clientData/>
  </xdr:twoCellAnchor>
  <xdr:twoCellAnchor editAs="twoCell">
    <xdr:from>
      <xdr:col>16</xdr:col>
      <xdr:colOff>0</xdr:colOff>
      <xdr:row>31</xdr:row>
      <xdr:rowOff>27000</xdr:rowOff>
    </xdr:from>
    <xdr:to>
      <xdr:col>18</xdr:col>
      <xdr:colOff>24840</xdr:colOff>
      <xdr:row>31</xdr:row>
      <xdr:rowOff>217440</xdr:rowOff>
    </xdr:to>
    <xdr:sp>
      <xdr:nvSpPr>
        <xdr:cNvPr id="33" name="テキスト ボックス 35"/>
        <xdr:cNvSpPr/>
      </xdr:nvSpPr>
      <xdr:spPr>
        <a:xfrm>
          <a:off x="3158640" y="7237440"/>
          <a:ext cx="5446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33</xdr:row>
      <xdr:rowOff>90000</xdr:rowOff>
    </xdr:from>
    <xdr:to>
      <xdr:col>18</xdr:col>
      <xdr:colOff>24840</xdr:colOff>
      <xdr:row>33</xdr:row>
      <xdr:rowOff>273960</xdr:rowOff>
    </xdr:to>
    <xdr:sp>
      <xdr:nvSpPr>
        <xdr:cNvPr id="34" name="テキスト ボックス 38"/>
        <xdr:cNvSpPr/>
      </xdr:nvSpPr>
      <xdr:spPr>
        <a:xfrm>
          <a:off x="3158640" y="7890840"/>
          <a:ext cx="5446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(m)</a:t>
          </a:r>
          <a:endParaRPr b="0" lang="en-US" sz="900" spc="-1" strike="noStrike">
            <a:latin typeface="游明朝"/>
          </a:endParaRPr>
        </a:p>
      </xdr:txBody>
    </xdr:sp>
    <xdr:clientData/>
  </xdr:twoCellAnchor>
  <xdr:twoCellAnchor editAs="twoCell">
    <xdr:from>
      <xdr:col>16</xdr:col>
      <xdr:colOff>10080</xdr:colOff>
      <xdr:row>32</xdr:row>
      <xdr:rowOff>95400</xdr:rowOff>
    </xdr:from>
    <xdr:to>
      <xdr:col>18</xdr:col>
      <xdr:colOff>34920</xdr:colOff>
      <xdr:row>32</xdr:row>
      <xdr:rowOff>270720</xdr:rowOff>
    </xdr:to>
    <xdr:sp>
      <xdr:nvSpPr>
        <xdr:cNvPr id="35" name="テキスト ボックス 40"/>
        <xdr:cNvSpPr/>
      </xdr:nvSpPr>
      <xdr:spPr>
        <a:xfrm>
          <a:off x="3168720" y="7543800"/>
          <a:ext cx="5446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(l)</a:t>
          </a:r>
          <a:endParaRPr b="0" lang="en-US" sz="900" spc="-1" strike="noStrike">
            <a:latin typeface="游明朝"/>
          </a:endParaRPr>
        </a:p>
      </xdr:txBody>
    </xdr:sp>
    <xdr:clientData/>
  </xdr:twoCellAnchor>
  <xdr:twoCellAnchor editAs="twoCell">
    <xdr:from>
      <xdr:col>42</xdr:col>
      <xdr:colOff>212040</xdr:colOff>
      <xdr:row>1</xdr:row>
      <xdr:rowOff>16920</xdr:rowOff>
    </xdr:from>
    <xdr:to>
      <xdr:col>56</xdr:col>
      <xdr:colOff>1113120</xdr:colOff>
      <xdr:row>16</xdr:row>
      <xdr:rowOff>22680</xdr:rowOff>
    </xdr:to>
    <xdr:grpSp>
      <xdr:nvGrpSpPr>
        <xdr:cNvPr id="36" name="グループ化 4"/>
        <xdr:cNvGrpSpPr/>
      </xdr:nvGrpSpPr>
      <xdr:grpSpPr>
        <a:xfrm>
          <a:off x="7997040" y="264600"/>
          <a:ext cx="6825600" cy="2853720"/>
          <a:chOff x="7997040" y="264600"/>
          <a:chExt cx="6825600" cy="2853720"/>
        </a:xfrm>
      </xdr:grpSpPr>
      <xdr:grpSp>
        <xdr:nvGrpSpPr>
          <xdr:cNvPr id="37" name="グループ化 53"/>
          <xdr:cNvGrpSpPr/>
        </xdr:nvGrpSpPr>
        <xdr:grpSpPr>
          <a:xfrm>
            <a:off x="7997040" y="264600"/>
            <a:ext cx="6825600" cy="2853720"/>
            <a:chOff x="7997040" y="264600"/>
            <a:chExt cx="6825600" cy="2853720"/>
          </a:xfrm>
        </xdr:grpSpPr>
        <xdr:sp>
          <xdr:nvSpPr>
            <xdr:cNvPr id="38" name="正方形/長方形 57"/>
            <xdr:cNvSpPr/>
          </xdr:nvSpPr>
          <xdr:spPr>
            <a:xfrm>
              <a:off x="7997040" y="264600"/>
              <a:ext cx="6825600" cy="285372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先に「基本情報入力シート」及び「別紙様式３－２」を完成させてください。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「別紙様式３－２」の記入内容に応じて、入力が不要な欄が非表示になります。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sp>
          <xdr:nvSpPr>
            <xdr:cNvPr id="39" name="正方形/長方形 58"/>
            <xdr:cNvSpPr/>
          </xdr:nvSpPr>
          <xdr:spPr>
            <a:xfrm>
              <a:off x="9408960" y="826920"/>
              <a:ext cx="695160" cy="21888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sp>
          <xdr:nvSpPr>
            <xdr:cNvPr id="40" name="正方形/長方形 61"/>
            <xdr:cNvSpPr/>
          </xdr:nvSpPr>
          <xdr:spPr>
            <a:xfrm>
              <a:off x="8084520" y="2745720"/>
              <a:ext cx="19620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41" name="正方形/長方形 15551"/>
            <xdr:cNvSpPr/>
          </xdr:nvSpPr>
          <xdr:spPr>
            <a:xfrm>
              <a:off x="9425160" y="2745720"/>
              <a:ext cx="1940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42" name="正方形/長方形 15552"/>
            <xdr:cNvSpPr/>
          </xdr:nvSpPr>
          <xdr:spPr>
            <a:xfrm>
              <a:off x="12225960" y="2745720"/>
              <a:ext cx="19620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43" name="正方形/長方形 15553"/>
            <xdr:cNvSpPr/>
          </xdr:nvSpPr>
          <xdr:spPr>
            <a:xfrm>
              <a:off x="12711600" y="2745720"/>
              <a:ext cx="195120" cy="244800"/>
            </a:xfrm>
            <a:prstGeom prst="rect">
              <a:avLst/>
            </a:prstGeom>
            <a:solidFill>
              <a:schemeClr val="bg1">
                <a:lumMod val="95000"/>
              </a:schemeClr>
            </a:solidFill>
            <a:ln w="9525">
              <a:solidFill>
                <a:srgbClr val="000000"/>
              </a:solidFill>
              <a:round/>
            </a:ln>
          </xdr:spPr>
          <xdr:style>
            <a:lnRef idx="0"/>
            <a:fillRef idx="0"/>
            <a:effectRef idx="0"/>
            <a:fontRef idx="minor"/>
          </xdr:style>
        </xdr:sp>
        <xdr:sp>
          <xdr:nvSpPr>
            <xdr:cNvPr id="44" name="テキスト ボックス 15554"/>
            <xdr:cNvSpPr/>
          </xdr:nvSpPr>
          <xdr:spPr>
            <a:xfrm>
              <a:off x="8276400" y="2752200"/>
              <a:ext cx="97056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sp>
          <xdr:nvSpPr>
            <xdr:cNvPr id="45" name="テキスト ボックス 15555"/>
            <xdr:cNvSpPr/>
          </xdr:nvSpPr>
          <xdr:spPr>
            <a:xfrm>
              <a:off x="9608040" y="2752200"/>
              <a:ext cx="251388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sp>
          <xdr:nvSpPr>
            <xdr:cNvPr id="46" name="テキスト ボックス 15556"/>
            <xdr:cNvSpPr/>
          </xdr:nvSpPr>
          <xdr:spPr>
            <a:xfrm>
              <a:off x="12923280" y="2752200"/>
              <a:ext cx="128016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grpSp>
      <xdr:sp>
        <xdr:nvSpPr>
          <xdr:cNvPr id="47" name="正方形/長方形 55"/>
          <xdr:cNvSpPr/>
        </xdr:nvSpPr>
        <xdr:spPr>
          <a:xfrm>
            <a:off x="12463560" y="2748600"/>
            <a:ext cx="19620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grpSp>
    <xdr:clientData/>
  </xdr:twoCellAnchor>
  <xdr:twoCellAnchor editAs="twoCell">
    <xdr:from>
      <xdr:col>16</xdr:col>
      <xdr:colOff>0</xdr:colOff>
      <xdr:row>28</xdr:row>
      <xdr:rowOff>56880</xdr:rowOff>
    </xdr:from>
    <xdr:to>
      <xdr:col>18</xdr:col>
      <xdr:colOff>24840</xdr:colOff>
      <xdr:row>28</xdr:row>
      <xdr:rowOff>243720</xdr:rowOff>
    </xdr:to>
    <xdr:sp>
      <xdr:nvSpPr>
        <xdr:cNvPr id="48" name="テキスト ボックス 3"/>
        <xdr:cNvSpPr/>
      </xdr:nvSpPr>
      <xdr:spPr>
        <a:xfrm>
          <a:off x="3158640" y="6286320"/>
          <a:ext cx="5446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(h)</a:t>
          </a:r>
          <a:endParaRPr b="0" lang="en-US" sz="900" spc="-1" strike="noStrike">
            <a:latin typeface="游明朝"/>
          </a:endParaRPr>
        </a:p>
      </xdr:txBody>
    </xdr:sp>
    <xdr:clientData/>
  </xdr:twoCellAnchor>
  <xdr:twoCellAnchor editAs="twoCell">
    <xdr:from>
      <xdr:col>16</xdr:col>
      <xdr:colOff>1440</xdr:colOff>
      <xdr:row>26</xdr:row>
      <xdr:rowOff>29520</xdr:rowOff>
    </xdr:from>
    <xdr:to>
      <xdr:col>18</xdr:col>
      <xdr:colOff>22680</xdr:colOff>
      <xdr:row>26</xdr:row>
      <xdr:rowOff>219960</xdr:rowOff>
    </xdr:to>
    <xdr:sp>
      <xdr:nvSpPr>
        <xdr:cNvPr id="49" name="テキスト ボックス 39"/>
        <xdr:cNvSpPr/>
      </xdr:nvSpPr>
      <xdr:spPr>
        <a:xfrm>
          <a:off x="3160080" y="5782680"/>
          <a:ext cx="5410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39960</xdr:colOff>
          <xdr:row>71</xdr:row>
          <xdr:rowOff>219240</xdr:rowOff>
        </xdr:from>
        <xdr:to>
          <xdr:col>2</xdr:col>
          <xdr:colOff>-705240</xdr:colOff>
          <xdr:row>72</xdr:row>
          <xdr:rowOff>171360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123840</xdr:colOff>
          <xdr:row>63</xdr:row>
          <xdr:rowOff>38160</xdr:rowOff>
        </xdr:from>
        <xdr:to>
          <xdr:col>3</xdr:col>
          <xdr:colOff>186120</xdr:colOff>
          <xdr:row>64</xdr:row>
          <xdr:rowOff>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69</xdr:row>
          <xdr:rowOff>28440</xdr:rowOff>
        </xdr:from>
        <xdr:to>
          <xdr:col>3</xdr:col>
          <xdr:colOff>186120</xdr:colOff>
          <xdr:row>70</xdr:row>
          <xdr:rowOff>47520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14400</xdr:colOff>
          <xdr:row>72</xdr:row>
          <xdr:rowOff>0</xdr:rowOff>
        </xdr:from>
        <xdr:to>
          <xdr:col>8</xdr:col>
          <xdr:colOff>0</xdr:colOff>
          <xdr:row>73</xdr:row>
          <xdr:rowOff>-228600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14400</xdr:colOff>
          <xdr:row>74</xdr:row>
          <xdr:rowOff>0</xdr:rowOff>
        </xdr:from>
        <xdr:to>
          <xdr:col>8</xdr:col>
          <xdr:colOff>9720</xdr:colOff>
          <xdr:row>75</xdr:row>
          <xdr:rowOff>-104760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66600</xdr:colOff>
          <xdr:row>81</xdr:row>
          <xdr:rowOff>38160</xdr:rowOff>
        </xdr:from>
        <xdr:to>
          <xdr:col>2</xdr:col>
          <xdr:colOff>75960</xdr:colOff>
          <xdr:row>82</xdr:row>
          <xdr:rowOff>47520</xdr:rowOff>
        </xdr:to>
        <xdr:sp>
          <xdr:nvSpPr>
            <xdr:cNvPr id="1006"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43560</xdr:colOff>
          <xdr:row>83</xdr:row>
          <xdr:rowOff>76320</xdr:rowOff>
        </xdr:from>
        <xdr:to>
          <xdr:col>7</xdr:col>
          <xdr:colOff>95040</xdr:colOff>
          <xdr:row>84</xdr:row>
          <xdr:rowOff>38520</xdr:rowOff>
        </xdr:to>
        <xdr:sp>
          <xdr:nvSpPr>
            <xdr:cNvPr id="1007"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53280</xdr:colOff>
          <xdr:row>84</xdr:row>
          <xdr:rowOff>171360</xdr:rowOff>
        </xdr:from>
        <xdr:to>
          <xdr:col>7</xdr:col>
          <xdr:colOff>95400</xdr:colOff>
          <xdr:row>85</xdr:row>
          <xdr:rowOff>-9720</xdr:rowOff>
        </xdr:to>
        <xdr:sp>
          <xdr:nvSpPr>
            <xdr:cNvPr id="1008"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53280</xdr:colOff>
          <xdr:row>85</xdr:row>
          <xdr:rowOff>152280</xdr:rowOff>
        </xdr:from>
        <xdr:to>
          <xdr:col>7</xdr:col>
          <xdr:colOff>76320</xdr:colOff>
          <xdr:row>86</xdr:row>
          <xdr:rowOff>-28800</xdr:rowOff>
        </xdr:to>
        <xdr:sp>
          <xdr:nvSpPr>
            <xdr:cNvPr id="1009"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36000</xdr:colOff>
          <xdr:row>95</xdr:row>
          <xdr:rowOff>38160</xdr:rowOff>
        </xdr:from>
        <xdr:to>
          <xdr:col>3</xdr:col>
          <xdr:colOff>28440</xdr:colOff>
          <xdr:row>96</xdr:row>
          <xdr:rowOff>28800</xdr:rowOff>
        </xdr:to>
        <xdr:sp>
          <xdr:nvSpPr>
            <xdr:cNvPr id="1010"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26640</xdr:colOff>
          <xdr:row>96</xdr:row>
          <xdr:rowOff>0</xdr:rowOff>
        </xdr:from>
        <xdr:to>
          <xdr:col>3</xdr:col>
          <xdr:colOff>33120</xdr:colOff>
          <xdr:row>97</xdr:row>
          <xdr:rowOff>0</xdr:rowOff>
        </xdr:to>
        <xdr:sp>
          <xdr:nvSpPr>
            <xdr:cNvPr id="1011"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26640</xdr:colOff>
          <xdr:row>97</xdr:row>
          <xdr:rowOff>28440</xdr:rowOff>
        </xdr:from>
        <xdr:to>
          <xdr:col>3</xdr:col>
          <xdr:colOff>85680</xdr:colOff>
          <xdr:row>98</xdr:row>
          <xdr:rowOff>28440</xdr:rowOff>
        </xdr:to>
        <xdr:sp>
          <xdr:nvSpPr>
            <xdr:cNvPr id="1012"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14040</xdr:colOff>
          <xdr:row>111</xdr:row>
          <xdr:rowOff>57240</xdr:rowOff>
        </xdr:from>
        <xdr:to>
          <xdr:col>6</xdr:col>
          <xdr:colOff>15120</xdr:colOff>
          <xdr:row>112</xdr:row>
          <xdr:rowOff>57240</xdr:rowOff>
        </xdr:to>
        <xdr:sp>
          <xdr:nvSpPr>
            <xdr:cNvPr id="1013" name="Check Box 3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23400</xdr:colOff>
          <xdr:row>112</xdr:row>
          <xdr:rowOff>28440</xdr:rowOff>
        </xdr:from>
        <xdr:to>
          <xdr:col>6</xdr:col>
          <xdr:colOff>5760</xdr:colOff>
          <xdr:row>113</xdr:row>
          <xdr:rowOff>56880</xdr:rowOff>
        </xdr:to>
        <xdr:sp>
          <xdr:nvSpPr>
            <xdr:cNvPr id="1014" name="Check Box 3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23400</xdr:colOff>
          <xdr:row>113</xdr:row>
          <xdr:rowOff>0</xdr:rowOff>
        </xdr:from>
        <xdr:to>
          <xdr:col>6</xdr:col>
          <xdr:colOff>24480</xdr:colOff>
          <xdr:row>114</xdr:row>
          <xdr:rowOff>47520</xdr:rowOff>
        </xdr:to>
        <xdr:sp>
          <xdr:nvSpPr>
            <xdr:cNvPr id="1015" name="Check Box 3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32760</xdr:colOff>
          <xdr:row>114</xdr:row>
          <xdr:rowOff>47520</xdr:rowOff>
        </xdr:from>
        <xdr:to>
          <xdr:col>6</xdr:col>
          <xdr:colOff>15120</xdr:colOff>
          <xdr:row>115</xdr:row>
          <xdr:rowOff>0</xdr:rowOff>
        </xdr:to>
        <xdr:sp>
          <xdr:nvSpPr>
            <xdr:cNvPr id="1016" name="Check Box 3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34200</xdr:colOff>
          <xdr:row>117</xdr:row>
          <xdr:rowOff>0</xdr:rowOff>
        </xdr:to>
        <xdr:sp>
          <xdr:nvSpPr>
            <xdr:cNvPr id="1017" name="Check Box 3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115</xdr:row>
          <xdr:rowOff>9360</xdr:rowOff>
        </xdr:from>
        <xdr:to>
          <xdr:col>6</xdr:col>
          <xdr:colOff>0</xdr:colOff>
          <xdr:row>116</xdr:row>
          <xdr:rowOff>0</xdr:rowOff>
        </xdr:to>
        <xdr:sp>
          <xdr:nvSpPr>
            <xdr:cNvPr id="1018" name="Check Box 3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117</xdr:row>
          <xdr:rowOff>0</xdr:rowOff>
        </xdr:from>
        <xdr:to>
          <xdr:col>6</xdr:col>
          <xdr:colOff>0</xdr:colOff>
          <xdr:row>118</xdr:row>
          <xdr:rowOff>0</xdr:rowOff>
        </xdr:to>
        <xdr:sp>
          <xdr:nvSpPr>
            <xdr:cNvPr id="1019" name="Check Box 3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xdr:nvSpPr>
            <xdr:cNvPr id="1020" name="Check Box 3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23400</xdr:colOff>
          <xdr:row>119</xdr:row>
          <xdr:rowOff>57240</xdr:rowOff>
        </xdr:from>
        <xdr:to>
          <xdr:col>6</xdr:col>
          <xdr:colOff>15120</xdr:colOff>
          <xdr:row>120</xdr:row>
          <xdr:rowOff>0</xdr:rowOff>
        </xdr:to>
        <xdr:sp>
          <xdr:nvSpPr>
            <xdr:cNvPr id="1021" name="Check Box 3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32760</xdr:colOff>
          <xdr:row>120</xdr:row>
          <xdr:rowOff>9360</xdr:rowOff>
        </xdr:from>
        <xdr:to>
          <xdr:col>6</xdr:col>
          <xdr:colOff>33840</xdr:colOff>
          <xdr:row>121</xdr:row>
          <xdr:rowOff>0</xdr:rowOff>
        </xdr:to>
        <xdr:sp>
          <xdr:nvSpPr>
            <xdr:cNvPr id="1022" name="Check Box 3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32760</xdr:colOff>
          <xdr:row>121</xdr:row>
          <xdr:rowOff>0</xdr:rowOff>
        </xdr:from>
        <xdr:to>
          <xdr:col>6</xdr:col>
          <xdr:colOff>9360</xdr:colOff>
          <xdr:row>122</xdr:row>
          <xdr:rowOff>18720</xdr:rowOff>
        </xdr:to>
        <xdr:sp>
          <xdr:nvSpPr>
            <xdr:cNvPr id="1023" name="Check Box 3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23400</xdr:colOff>
          <xdr:row>122</xdr:row>
          <xdr:rowOff>66240</xdr:rowOff>
        </xdr:from>
        <xdr:to>
          <xdr:col>6</xdr:col>
          <xdr:colOff>15120</xdr:colOff>
          <xdr:row>123</xdr:row>
          <xdr:rowOff>47520</xdr:rowOff>
        </xdr:to>
        <xdr:sp>
          <xdr:nvSpPr>
            <xdr:cNvPr id="1024" name="Check Box 3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123</xdr:row>
          <xdr:rowOff>0</xdr:rowOff>
        </xdr:from>
        <xdr:to>
          <xdr:col>6</xdr:col>
          <xdr:colOff>0</xdr:colOff>
          <xdr:row>124</xdr:row>
          <xdr:rowOff>0</xdr:rowOff>
        </xdr:to>
        <xdr:sp>
          <xdr:nvSpPr>
            <xdr:cNvPr id="1025" name="Check Box 3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125</xdr:row>
          <xdr:rowOff>47520</xdr:rowOff>
        </xdr:to>
        <xdr:sp>
          <xdr:nvSpPr>
            <xdr:cNvPr id="1026" name="Check Box 3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125</xdr:row>
          <xdr:rowOff>57240</xdr:rowOff>
        </xdr:from>
        <xdr:to>
          <xdr:col>6</xdr:col>
          <xdr:colOff>0</xdr:colOff>
          <xdr:row>126</xdr:row>
          <xdr:rowOff>0</xdr:rowOff>
        </xdr:to>
        <xdr:sp>
          <xdr:nvSpPr>
            <xdr:cNvPr id="1027" name="Check Box 3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126</xdr:row>
          <xdr:rowOff>47520</xdr:rowOff>
        </xdr:from>
        <xdr:to>
          <xdr:col>6</xdr:col>
          <xdr:colOff>0</xdr:colOff>
          <xdr:row>127</xdr:row>
          <xdr:rowOff>0</xdr:rowOff>
        </xdr:to>
        <xdr:sp>
          <xdr:nvSpPr>
            <xdr:cNvPr id="1028" name="Check Box 3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127</xdr:row>
          <xdr:rowOff>57240</xdr:rowOff>
        </xdr:from>
        <xdr:to>
          <xdr:col>6</xdr:col>
          <xdr:colOff>9720</xdr:colOff>
          <xdr:row>128</xdr:row>
          <xdr:rowOff>0</xdr:rowOff>
        </xdr:to>
        <xdr:sp>
          <xdr:nvSpPr>
            <xdr:cNvPr id="1029" name="Check Box 3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127</xdr:row>
          <xdr:rowOff>285840</xdr:rowOff>
        </xdr:from>
        <xdr:to>
          <xdr:col>6</xdr:col>
          <xdr:colOff>0</xdr:colOff>
          <xdr:row>129</xdr:row>
          <xdr:rowOff>9720</xdr:rowOff>
        </xdr:to>
        <xdr:sp>
          <xdr:nvSpPr>
            <xdr:cNvPr id="1030" name="Check Box 3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129</xdr:row>
          <xdr:rowOff>0</xdr:rowOff>
        </xdr:from>
        <xdr:to>
          <xdr:col>6</xdr:col>
          <xdr:colOff>43560</xdr:colOff>
          <xdr:row>130</xdr:row>
          <xdr:rowOff>0</xdr:rowOff>
        </xdr:to>
        <xdr:sp>
          <xdr:nvSpPr>
            <xdr:cNvPr id="1031" name="Check Box 3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130</xdr:row>
          <xdr:rowOff>57240</xdr:rowOff>
        </xdr:from>
        <xdr:to>
          <xdr:col>6</xdr:col>
          <xdr:colOff>43560</xdr:colOff>
          <xdr:row>131</xdr:row>
          <xdr:rowOff>57240</xdr:rowOff>
        </xdr:to>
        <xdr:sp>
          <xdr:nvSpPr>
            <xdr:cNvPr id="1032" name="Check Box 3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34200</xdr:colOff>
          <xdr:row>132</xdr:row>
          <xdr:rowOff>0</xdr:rowOff>
        </xdr:to>
        <xdr:sp>
          <xdr:nvSpPr>
            <xdr:cNvPr id="1033" name="Check Box 3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135</xdr:row>
          <xdr:rowOff>0</xdr:rowOff>
        </xdr:from>
        <xdr:to>
          <xdr:col>6</xdr:col>
          <xdr:colOff>0</xdr:colOff>
          <xdr:row>136</xdr:row>
          <xdr:rowOff>0</xdr:rowOff>
        </xdr:to>
        <xdr:sp>
          <xdr:nvSpPr>
            <xdr:cNvPr id="1034" name="Check Box 3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32760</xdr:colOff>
          <xdr:row>136</xdr:row>
          <xdr:rowOff>0</xdr:rowOff>
        </xdr:from>
        <xdr:to>
          <xdr:col>6</xdr:col>
          <xdr:colOff>33840</xdr:colOff>
          <xdr:row>137</xdr:row>
          <xdr:rowOff>9360</xdr:rowOff>
        </xdr:to>
        <xdr:sp>
          <xdr:nvSpPr>
            <xdr:cNvPr id="1035" name="Check Box 3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32760</xdr:colOff>
          <xdr:row>137</xdr:row>
          <xdr:rowOff>0</xdr:rowOff>
        </xdr:from>
        <xdr:to>
          <xdr:col>6</xdr:col>
          <xdr:colOff>0</xdr:colOff>
          <xdr:row>138</xdr:row>
          <xdr:rowOff>0</xdr:rowOff>
        </xdr:to>
        <xdr:sp>
          <xdr:nvSpPr>
            <xdr:cNvPr id="1036" name="Check Box 3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138</xdr:row>
          <xdr:rowOff>57240</xdr:rowOff>
        </xdr:from>
        <xdr:to>
          <xdr:col>6</xdr:col>
          <xdr:colOff>0</xdr:colOff>
          <xdr:row>139</xdr:row>
          <xdr:rowOff>0</xdr:rowOff>
        </xdr:to>
        <xdr:sp>
          <xdr:nvSpPr>
            <xdr:cNvPr id="1037" name="Check Box 3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133</xdr:row>
          <xdr:rowOff>9360</xdr:rowOff>
        </xdr:from>
        <xdr:to>
          <xdr:col>6</xdr:col>
          <xdr:colOff>34200</xdr:colOff>
          <xdr:row>134</xdr:row>
          <xdr:rowOff>0</xdr:rowOff>
        </xdr:to>
        <xdr:sp>
          <xdr:nvSpPr>
            <xdr:cNvPr id="1038" name="Check Box 3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34200</xdr:colOff>
          <xdr:row>135</xdr:row>
          <xdr:rowOff>75960</xdr:rowOff>
        </xdr:to>
        <xdr:sp>
          <xdr:nvSpPr>
            <xdr:cNvPr id="1039" name="Check Box 3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42480</xdr:colOff>
          <xdr:row>132</xdr:row>
          <xdr:rowOff>0</xdr:rowOff>
        </xdr:from>
        <xdr:to>
          <xdr:col>6</xdr:col>
          <xdr:colOff>43560</xdr:colOff>
          <xdr:row>133</xdr:row>
          <xdr:rowOff>0</xdr:rowOff>
        </xdr:to>
        <xdr:sp>
          <xdr:nvSpPr>
            <xdr:cNvPr id="1040" name="Check Box 3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59</xdr:row>
          <xdr:rowOff>19440</xdr:rowOff>
        </xdr:from>
        <xdr:to>
          <xdr:col>2</xdr:col>
          <xdr:colOff>181080</xdr:colOff>
          <xdr:row>61</xdr:row>
          <xdr:rowOff>28800</xdr:rowOff>
        </xdr:to>
        <xdr:sp>
          <xdr:nvSpPr>
            <xdr:cNvPr id="1041"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36</xdr:col>
          <xdr:colOff>28440</xdr:colOff>
          <xdr:row>101</xdr:row>
          <xdr:rowOff>76320</xdr:rowOff>
        </xdr:from>
        <xdr:to>
          <xdr:col>37</xdr:col>
          <xdr:colOff>-24480</xdr:colOff>
          <xdr:row>102</xdr:row>
          <xdr:rowOff>28800</xdr:rowOff>
        </xdr:to>
        <xdr:sp>
          <xdr:nvSpPr>
            <xdr:cNvPr id="1042" name="Check Box 3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19800</xdr:colOff>
          <xdr:row>78</xdr:row>
          <xdr:rowOff>28440</xdr:rowOff>
        </xdr:from>
        <xdr:to>
          <xdr:col>2</xdr:col>
          <xdr:colOff>95040</xdr:colOff>
          <xdr:row>80</xdr:row>
          <xdr:rowOff>28440</xdr:rowOff>
        </xdr:to>
        <xdr:sp>
          <xdr:nvSpPr>
            <xdr:cNvPr id="1043"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26640</xdr:colOff>
          <xdr:row>98</xdr:row>
          <xdr:rowOff>9360</xdr:rowOff>
        </xdr:from>
        <xdr:to>
          <xdr:col>3</xdr:col>
          <xdr:colOff>76320</xdr:colOff>
          <xdr:row>100</xdr:row>
          <xdr:rowOff>9360</xdr:rowOff>
        </xdr:to>
        <xdr:sp>
          <xdr:nvSpPr>
            <xdr:cNvPr id="1044" name="Check Box 338"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twoCell">
    <xdr:from>
      <xdr:col>36</xdr:col>
      <xdr:colOff>495360</xdr:colOff>
      <xdr:row>1</xdr:row>
      <xdr:rowOff>93600</xdr:rowOff>
    </xdr:from>
    <xdr:to>
      <xdr:col>42</xdr:col>
      <xdr:colOff>414360</xdr:colOff>
      <xdr:row>5</xdr:row>
      <xdr:rowOff>285480</xdr:rowOff>
    </xdr:to>
    <xdr:grpSp>
      <xdr:nvGrpSpPr>
        <xdr:cNvPr id="50" name="グループ化 2"/>
        <xdr:cNvGrpSpPr/>
      </xdr:nvGrpSpPr>
      <xdr:grpSpPr>
        <a:xfrm>
          <a:off x="19599840" y="436680"/>
          <a:ext cx="6121080" cy="1211040"/>
          <a:chOff x="19599840" y="436680"/>
          <a:chExt cx="6121080" cy="1211040"/>
        </a:xfrm>
      </xdr:grpSpPr>
      <xdr:sp>
        <xdr:nvSpPr>
          <xdr:cNvPr id="51" name="正方形/長方形 4"/>
          <xdr:cNvSpPr/>
        </xdr:nvSpPr>
        <xdr:spPr>
          <a:xfrm>
            <a:off x="19599840" y="436680"/>
            <a:ext cx="6121080" cy="121104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 記入箇所は   　　　　　 　                                      のセルだけです。</a:t>
            </a:r>
            <a:endParaRPr b="0" lang="en-US" sz="1600" spc="-1" strike="noStrike">
              <a:latin typeface="游明朝"/>
            </a:endParaRPr>
          </a:p>
          <a:p>
            <a:pPr>
              <a:lnSpc>
                <a:spcPct val="100000"/>
              </a:lnSpc>
            </a:pPr>
            <a:r>
              <a:rPr b="1" lang="ja-JP" sz="1600" spc="-1" strike="noStrike">
                <a:solidFill>
                  <a:schemeClr val="dk1"/>
                </a:solidFill>
                <a:latin typeface="Calibri"/>
              </a:rPr>
              <a:t>　　空欄が残っているとエラーになります。</a:t>
            </a:r>
            <a:endParaRPr b="0" lang="en-US" sz="1600" spc="-1" strike="noStrike">
              <a:latin typeface="游明朝"/>
            </a:endParaRPr>
          </a:p>
        </xdr:txBody>
      </xdr:sp>
      <xdr:sp>
        <xdr:nvSpPr>
          <xdr:cNvPr id="52" name="正方形/長方形 6"/>
          <xdr:cNvSpPr/>
        </xdr:nvSpPr>
        <xdr:spPr>
          <a:xfrm>
            <a:off x="21019320" y="898920"/>
            <a:ext cx="959040" cy="273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grpSp>
    <xdr:clientData/>
  </xdr:twoCellAnchor>
  <xdr:twoCellAnchor editAs="twoCell">
    <xdr:from>
      <xdr:col>37</xdr:col>
      <xdr:colOff>3960</xdr:colOff>
      <xdr:row>3</xdr:row>
      <xdr:rowOff>26280</xdr:rowOff>
    </xdr:from>
    <xdr:to>
      <xdr:col>37</xdr:col>
      <xdr:colOff>128880</xdr:colOff>
      <xdr:row>4</xdr:row>
      <xdr:rowOff>36720</xdr:rowOff>
    </xdr:to>
    <xdr:sp>
      <xdr:nvSpPr>
        <xdr:cNvPr id="53" name="正方形/長方形 1"/>
        <xdr:cNvSpPr/>
      </xdr:nvSpPr>
      <xdr:spPr>
        <a:xfrm>
          <a:off x="19838160" y="797760"/>
          <a:ext cx="124920" cy="277200"/>
        </a:xfrm>
        <a:prstGeom prst="rect">
          <a:avLst/>
        </a:prstGeom>
        <a:solidFill>
          <a:schemeClr val="accent6">
            <a:lumMod val="20000"/>
            <a:lumOff val="80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オレンジ色</a:t>
          </a:r>
          <a:endParaRPr b="0" lang="en-US" sz="1600" spc="-1" strike="noStrike">
            <a:latin typeface="游明朝"/>
          </a:endParaRPr>
        </a:p>
      </xdr:txBody>
    </xdr:sp>
    <xdr:clientData/>
  </xdr:twoCellAnchor>
  <xdr:twoCellAnchor editAs="twoCell">
    <xdr:from>
      <xdr:col>38</xdr:col>
      <xdr:colOff>1602720</xdr:colOff>
      <xdr:row>3</xdr:row>
      <xdr:rowOff>134640</xdr:rowOff>
    </xdr:from>
    <xdr:to>
      <xdr:col>39</xdr:col>
      <xdr:colOff>1019160</xdr:colOff>
      <xdr:row>4</xdr:row>
      <xdr:rowOff>145440</xdr:rowOff>
    </xdr:to>
    <xdr:sp>
      <xdr:nvSpPr>
        <xdr:cNvPr id="54" name="正方形/長方形 3"/>
        <xdr:cNvSpPr/>
      </xdr:nvSpPr>
      <xdr:spPr>
        <a:xfrm>
          <a:off x="22190040" y="906120"/>
          <a:ext cx="1147320" cy="277560"/>
        </a:xfrm>
        <a:prstGeom prst="rect">
          <a:avLst/>
        </a:prstGeom>
        <a:solidFill>
          <a:schemeClr val="accent6">
            <a:lumMod val="20000"/>
            <a:lumOff val="80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オレンジ色</a:t>
          </a:r>
          <a:endParaRPr b="0" lang="en-US" sz="16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7.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38"/>
  <sheetViews>
    <sheetView showFormulas="false" showGridLines="false" showRowColHeaders="true" showZeros="true" rightToLeft="false" tabSelected="true" showOutlineSymbols="true" defaultGridColor="true" view="pageBreakPreview" topLeftCell="A3" colorId="64" zoomScale="100" zoomScaleNormal="100" zoomScalePageLayoutView="100" workbookViewId="0">
      <selection pane="topLeft" activeCell="C39" activeCellId="0" sqref="C39"/>
    </sheetView>
  </sheetViews>
  <sheetFormatPr defaultColWidth="9.00390625" defaultRowHeight="19.5" zeroHeight="false" outlineLevelRow="0" outlineLevelCol="0"/>
  <cols>
    <col collapsed="false" customWidth="true" hidden="false" outlineLevel="0" max="1" min="1" style="1" width="4.66"/>
    <col collapsed="false" customWidth="true" hidden="false" outlineLevel="0" max="2" min="2" style="1" width="11"/>
    <col collapsed="false" customWidth="true" hidden="false" outlineLevel="0" max="12" min="3" style="2" width="2.66"/>
    <col collapsed="false" customWidth="true" hidden="false" outlineLevel="0" max="17" min="13" style="3" width="2.78"/>
    <col collapsed="false" customWidth="true" hidden="false" outlineLevel="0" max="22" min="18" style="3" width="2.66"/>
    <col collapsed="false" customWidth="true" hidden="false" outlineLevel="0" max="23" min="23" style="3" width="14.11"/>
    <col collapsed="false" customWidth="true" hidden="false" outlineLevel="0" max="24" min="24" style="3" width="25"/>
    <col collapsed="false" customWidth="true" hidden="false" outlineLevel="0" max="25" min="25" style="3" width="30.78"/>
    <col collapsed="false" customWidth="true" hidden="false" outlineLevel="0" max="26" min="26" style="1" width="8.66"/>
    <col collapsed="false" customWidth="true" hidden="false" outlineLevel="0" max="27" min="27" style="1" width="9.11"/>
    <col collapsed="false" customWidth="true" hidden="false" outlineLevel="0" max="28" min="28" style="1" width="7.66"/>
    <col collapsed="false" customWidth="false" hidden="true" outlineLevel="0" max="29" min="29" style="1" width="9"/>
    <col collapsed="false" customWidth="false" hidden="false" outlineLevel="0" max="16384" min="30" style="1" width="9"/>
  </cols>
  <sheetData>
    <row r="1" s="1" customFormat="true" ht="19.5" hidden="false" customHeight="true" outlineLevel="0" collapsed="false">
      <c r="A1" s="4" t="s">
        <v>0</v>
      </c>
      <c r="AC1" s="1" t="s">
        <v>1</v>
      </c>
    </row>
    <row r="2" s="1" customFormat="true" ht="24" hidden="false" customHeight="true" outlineLevel="0" collapsed="false">
      <c r="A2" s="5"/>
    </row>
    <row r="3" s="7" customFormat="true" ht="39.75" hidden="false" customHeight="true" outlineLevel="0" collapsed="false">
      <c r="A3" s="6" t="s">
        <v>2</v>
      </c>
      <c r="B3" s="6"/>
      <c r="C3" s="6"/>
      <c r="D3" s="6"/>
      <c r="E3" s="6"/>
      <c r="F3" s="6"/>
      <c r="G3" s="6"/>
      <c r="H3" s="6"/>
      <c r="I3" s="6"/>
      <c r="J3" s="6"/>
      <c r="K3" s="6"/>
      <c r="L3" s="6"/>
      <c r="M3" s="6"/>
      <c r="N3" s="6"/>
      <c r="O3" s="6"/>
      <c r="P3" s="6"/>
      <c r="Q3" s="6"/>
      <c r="R3" s="6"/>
      <c r="S3" s="6"/>
      <c r="T3" s="6"/>
      <c r="U3" s="6"/>
      <c r="V3" s="6"/>
      <c r="W3" s="6"/>
      <c r="X3" s="6"/>
      <c r="Y3" s="6"/>
      <c r="Z3" s="6"/>
      <c r="AA3" s="6"/>
    </row>
    <row r="4" s="7" customFormat="true" ht="30.75" hidden="false" customHeight="true" outlineLevel="0" collapsed="false">
      <c r="A4" s="8" t="s">
        <v>3</v>
      </c>
      <c r="B4" s="8"/>
      <c r="C4" s="8"/>
      <c r="D4" s="8"/>
      <c r="E4" s="8"/>
      <c r="F4" s="8"/>
      <c r="G4" s="8"/>
      <c r="H4" s="8"/>
      <c r="I4" s="8"/>
      <c r="J4" s="8"/>
      <c r="K4" s="8"/>
      <c r="L4" s="8"/>
      <c r="M4" s="8"/>
      <c r="N4" s="8"/>
      <c r="O4" s="8"/>
      <c r="P4" s="8"/>
      <c r="Q4" s="8"/>
      <c r="R4" s="8"/>
      <c r="S4" s="8"/>
      <c r="T4" s="8"/>
      <c r="U4" s="8"/>
      <c r="V4" s="8"/>
      <c r="W4" s="8"/>
      <c r="X4" s="8"/>
      <c r="Y4" s="8"/>
      <c r="Z4" s="8"/>
      <c r="AA4" s="8"/>
    </row>
    <row r="5" customFormat="false" ht="9.75" hidden="false" customHeight="true" outlineLevel="0" collapsed="false">
      <c r="A5" s="7"/>
      <c r="B5" s="9"/>
      <c r="C5" s="9"/>
      <c r="D5" s="9"/>
      <c r="E5" s="9"/>
      <c r="F5" s="9"/>
      <c r="G5" s="9"/>
      <c r="H5" s="9"/>
      <c r="I5" s="9"/>
      <c r="J5" s="9"/>
      <c r="K5" s="9"/>
      <c r="L5" s="9"/>
      <c r="M5" s="9"/>
      <c r="N5" s="9"/>
      <c r="O5" s="9"/>
      <c r="P5" s="9"/>
      <c r="Q5" s="9"/>
      <c r="R5" s="9"/>
      <c r="S5" s="9"/>
      <c r="T5" s="9"/>
      <c r="U5" s="9"/>
      <c r="V5" s="9"/>
      <c r="W5" s="9"/>
      <c r="X5" s="9"/>
      <c r="Y5" s="9"/>
      <c r="Z5" s="9"/>
      <c r="AA5" s="9"/>
    </row>
    <row r="6" customFormat="false" ht="14.25" hidden="false" customHeight="true" outlineLevel="0" collapsed="false">
      <c r="A6" s="10" t="s">
        <v>4</v>
      </c>
      <c r="B6" s="10"/>
      <c r="C6" s="10"/>
      <c r="D6" s="10"/>
      <c r="E6" s="10"/>
      <c r="F6" s="10"/>
      <c r="G6" s="10"/>
      <c r="H6" s="10"/>
      <c r="I6" s="10"/>
      <c r="J6" s="10"/>
      <c r="K6" s="10"/>
      <c r="L6" s="10"/>
      <c r="M6" s="10"/>
      <c r="N6" s="10"/>
      <c r="O6" s="10"/>
      <c r="P6" s="10"/>
      <c r="Q6" s="10"/>
      <c r="R6" s="10"/>
      <c r="S6" s="10"/>
      <c r="T6" s="10"/>
      <c r="U6" s="10"/>
      <c r="V6" s="10"/>
      <c r="W6" s="10"/>
      <c r="X6" s="10"/>
      <c r="Y6" s="10"/>
      <c r="Z6" s="10"/>
      <c r="AA6" s="11"/>
    </row>
    <row r="7" customFormat="false" ht="19.5" hidden="false" customHeight="true" outlineLevel="0" collapsed="false">
      <c r="A7" s="12"/>
      <c r="B7" s="9"/>
      <c r="C7" s="9"/>
      <c r="D7" s="9"/>
      <c r="E7" s="9"/>
      <c r="F7" s="9"/>
      <c r="G7" s="9"/>
      <c r="H7" s="9"/>
      <c r="I7" s="9"/>
      <c r="J7" s="9"/>
      <c r="K7" s="9"/>
      <c r="L7" s="9"/>
      <c r="M7" s="9"/>
      <c r="N7" s="9"/>
      <c r="O7" s="9"/>
      <c r="P7" s="9"/>
      <c r="Q7" s="9"/>
      <c r="R7" s="9"/>
      <c r="S7" s="9"/>
      <c r="T7" s="9"/>
      <c r="U7" s="9"/>
      <c r="V7" s="9"/>
      <c r="W7" s="9"/>
      <c r="X7" s="9"/>
      <c r="Y7" s="9"/>
      <c r="Z7" s="9"/>
      <c r="AA7" s="9"/>
    </row>
    <row r="8" customFormat="false" ht="19.5" hidden="false" customHeight="true" outlineLevel="0" collapsed="false">
      <c r="A8" s="12"/>
      <c r="B8" s="9"/>
      <c r="C8" s="9"/>
      <c r="D8" s="9"/>
      <c r="E8" s="9"/>
      <c r="F8" s="9"/>
      <c r="G8" s="9"/>
      <c r="H8" s="9"/>
      <c r="I8" s="9"/>
      <c r="J8" s="9"/>
      <c r="K8" s="9"/>
      <c r="L8" s="9"/>
      <c r="M8" s="9"/>
      <c r="N8" s="9"/>
      <c r="O8" s="9"/>
      <c r="P8" s="9"/>
      <c r="Q8" s="9"/>
      <c r="R8" s="9"/>
      <c r="S8" s="9"/>
      <c r="T8" s="9"/>
      <c r="U8" s="9"/>
      <c r="V8" s="9"/>
      <c r="W8" s="9"/>
      <c r="X8" s="9"/>
      <c r="Y8" s="9"/>
      <c r="Z8" s="9"/>
      <c r="AA8" s="9"/>
    </row>
    <row r="9" customFormat="false" ht="19.5" hidden="false" customHeight="true" outlineLevel="0" collapsed="false">
      <c r="A9" s="12"/>
      <c r="B9" s="9"/>
      <c r="C9" s="9"/>
      <c r="D9" s="9"/>
      <c r="E9" s="9"/>
      <c r="F9" s="9"/>
      <c r="G9" s="9"/>
      <c r="H9" s="9"/>
      <c r="I9" s="9"/>
      <c r="J9" s="9"/>
      <c r="K9" s="9"/>
      <c r="L9" s="9"/>
      <c r="M9" s="9"/>
      <c r="N9" s="9"/>
      <c r="O9" s="9"/>
      <c r="P9" s="9"/>
      <c r="Q9" s="9"/>
      <c r="R9" s="9"/>
      <c r="S9" s="9"/>
      <c r="T9" s="9"/>
      <c r="U9" s="9"/>
      <c r="V9" s="9"/>
      <c r="W9" s="9"/>
      <c r="X9" s="9"/>
      <c r="Y9" s="9"/>
      <c r="Z9" s="9"/>
      <c r="AA9" s="9"/>
    </row>
    <row r="10" customFormat="false" ht="19.5" hidden="false" customHeight="true" outlineLevel="0" collapsed="false">
      <c r="A10" s="12"/>
      <c r="B10" s="9"/>
      <c r="C10" s="9"/>
      <c r="D10" s="9"/>
      <c r="E10" s="9"/>
      <c r="F10" s="9"/>
      <c r="G10" s="9"/>
      <c r="H10" s="9"/>
      <c r="I10" s="9"/>
      <c r="J10" s="9"/>
      <c r="K10" s="9"/>
      <c r="L10" s="9"/>
      <c r="M10" s="9"/>
      <c r="N10" s="9"/>
      <c r="O10" s="9"/>
      <c r="P10" s="9"/>
      <c r="Q10" s="9"/>
      <c r="R10" s="9"/>
      <c r="S10" s="9"/>
      <c r="T10" s="9"/>
      <c r="U10" s="9"/>
      <c r="V10" s="9"/>
      <c r="W10" s="9"/>
      <c r="X10" s="9"/>
      <c r="Y10" s="9"/>
      <c r="Z10" s="9"/>
      <c r="AA10" s="9"/>
    </row>
    <row r="11" customFormat="false" ht="19.5" hidden="false" customHeight="true" outlineLevel="0" collapsed="false">
      <c r="A11" s="12"/>
      <c r="B11" s="9"/>
      <c r="C11" s="9"/>
      <c r="D11" s="9"/>
      <c r="E11" s="9"/>
      <c r="F11" s="9"/>
      <c r="G11" s="9"/>
      <c r="H11" s="9"/>
      <c r="I11" s="9"/>
      <c r="J11" s="9"/>
      <c r="K11" s="9"/>
      <c r="L11" s="9"/>
      <c r="M11" s="9"/>
      <c r="N11" s="9"/>
      <c r="O11" s="9"/>
      <c r="P11" s="9"/>
      <c r="Q11" s="9"/>
      <c r="R11" s="9"/>
      <c r="S11" s="9"/>
      <c r="T11" s="9"/>
      <c r="U11" s="9"/>
      <c r="V11" s="9"/>
      <c r="W11" s="9"/>
      <c r="X11" s="9"/>
      <c r="Y11" s="9"/>
      <c r="Z11" s="9"/>
      <c r="AA11" s="9"/>
    </row>
    <row r="12" customFormat="false" ht="19.5" hidden="false" customHeight="true" outlineLevel="0" collapsed="false">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customFormat="false" ht="19.5" hidden="false" customHeight="true" outlineLevel="0" collapsed="false">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customFormat="false" ht="54" hidden="false" customHeight="true" outlineLevel="0" collapsed="false">
      <c r="A14" s="6" t="s">
        <v>5</v>
      </c>
      <c r="B14" s="6"/>
      <c r="C14" s="6"/>
      <c r="D14" s="6"/>
      <c r="E14" s="6"/>
      <c r="F14" s="6"/>
      <c r="G14" s="6"/>
      <c r="H14" s="6"/>
      <c r="I14" s="6"/>
      <c r="J14" s="6"/>
      <c r="K14" s="6"/>
      <c r="L14" s="6"/>
      <c r="M14" s="6"/>
      <c r="N14" s="6"/>
      <c r="O14" s="6"/>
      <c r="P14" s="6"/>
      <c r="Q14" s="6"/>
      <c r="R14" s="6"/>
      <c r="S14" s="6"/>
      <c r="T14" s="6"/>
      <c r="U14" s="6"/>
      <c r="V14" s="6"/>
      <c r="W14" s="6"/>
      <c r="X14" s="6"/>
      <c r="Y14" s="6"/>
      <c r="Z14" s="6"/>
      <c r="AA14" s="6"/>
    </row>
    <row r="15" customFormat="false" ht="10.5" hidden="false" customHeight="true" outlineLevel="0" collapsed="false">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customFormat="false" ht="19.5" hidden="false" customHeight="true" outlineLevel="0" collapsed="false">
      <c r="A16" s="13" t="s">
        <v>6</v>
      </c>
      <c r="B16" s="9"/>
      <c r="C16" s="9"/>
      <c r="D16" s="9"/>
      <c r="E16" s="9"/>
      <c r="F16" s="9"/>
      <c r="G16" s="9"/>
      <c r="H16" s="9"/>
      <c r="I16" s="9"/>
      <c r="J16" s="9"/>
      <c r="K16" s="9"/>
      <c r="L16" s="9"/>
      <c r="M16" s="9"/>
      <c r="N16" s="9"/>
      <c r="O16" s="9"/>
      <c r="P16" s="9"/>
      <c r="Q16" s="9"/>
      <c r="R16" s="9"/>
      <c r="S16" s="9"/>
      <c r="T16" s="9"/>
      <c r="U16" s="9"/>
      <c r="V16" s="9"/>
      <c r="W16" s="9"/>
      <c r="X16" s="9"/>
      <c r="Y16" s="9"/>
      <c r="Z16" s="9"/>
      <c r="AA16" s="9"/>
    </row>
    <row r="17" customFormat="false" ht="19.5" hidden="false" customHeight="true" outlineLevel="0" collapsed="false">
      <c r="A17" s="9"/>
      <c r="B17" s="7" t="s">
        <v>7</v>
      </c>
      <c r="C17" s="9"/>
      <c r="D17" s="9"/>
      <c r="E17" s="9"/>
      <c r="F17" s="9"/>
      <c r="G17" s="9"/>
      <c r="H17" s="9"/>
      <c r="I17" s="9"/>
      <c r="J17" s="9"/>
      <c r="K17" s="9"/>
      <c r="L17" s="9"/>
      <c r="M17" s="9"/>
      <c r="N17" s="9"/>
      <c r="O17" s="9"/>
      <c r="P17" s="9"/>
      <c r="Q17" s="9"/>
      <c r="R17" s="9"/>
      <c r="S17" s="9"/>
      <c r="T17" s="9"/>
      <c r="U17" s="9"/>
      <c r="V17" s="9"/>
      <c r="W17" s="9"/>
      <c r="X17" s="9"/>
      <c r="Y17" s="9"/>
      <c r="Z17" s="9"/>
      <c r="AA17" s="9"/>
    </row>
    <row r="18" customFormat="false" ht="19.5" hidden="false" customHeight="true" outlineLevel="0" collapsed="false">
      <c r="A18" s="9"/>
      <c r="B18" s="14" t="s">
        <v>8</v>
      </c>
      <c r="C18" s="14"/>
      <c r="D18" s="14"/>
      <c r="E18" s="14"/>
      <c r="F18" s="14"/>
      <c r="G18" s="15"/>
      <c r="H18" s="15"/>
      <c r="I18" s="15"/>
      <c r="J18" s="15"/>
      <c r="K18" s="15"/>
      <c r="L18" s="15"/>
      <c r="M18" s="15"/>
      <c r="N18" s="15"/>
      <c r="O18" s="15"/>
      <c r="P18" s="15"/>
      <c r="Q18" s="9"/>
      <c r="R18" s="9"/>
      <c r="S18" s="9"/>
      <c r="T18" s="9"/>
      <c r="U18" s="9"/>
      <c r="V18" s="9"/>
      <c r="W18" s="9"/>
      <c r="X18" s="9"/>
      <c r="Y18" s="9"/>
      <c r="Z18" s="9"/>
      <c r="AA18" s="9"/>
      <c r="AB18" s="9"/>
      <c r="AC18" s="9"/>
      <c r="AD18" s="9"/>
      <c r="AE18" s="9"/>
    </row>
    <row r="19" customFormat="false" ht="15" hidden="false" customHeight="true" outlineLevel="0" collapsed="false">
      <c r="A19" s="9"/>
      <c r="B19" s="9"/>
      <c r="C19" s="9"/>
      <c r="D19" s="9"/>
      <c r="E19" s="9"/>
      <c r="F19" s="9"/>
      <c r="G19" s="9"/>
      <c r="H19" s="9"/>
      <c r="I19" s="9"/>
      <c r="J19" s="9"/>
      <c r="K19" s="9"/>
      <c r="L19" s="9"/>
      <c r="M19" s="9"/>
      <c r="N19" s="9"/>
      <c r="O19" s="9"/>
      <c r="P19" s="9"/>
      <c r="Q19" s="9"/>
      <c r="R19" s="9"/>
      <c r="S19" s="9"/>
      <c r="T19" s="9"/>
      <c r="U19" s="9"/>
      <c r="V19" s="9"/>
      <c r="W19" s="9"/>
      <c r="X19" s="9"/>
      <c r="Y19" s="9"/>
      <c r="Z19" s="9"/>
      <c r="AA19" s="9"/>
    </row>
    <row r="20" customFormat="false" ht="19.5" hidden="false" customHeight="true" outlineLevel="0" collapsed="false">
      <c r="A20" s="13" t="s">
        <v>9</v>
      </c>
      <c r="B20" s="9"/>
      <c r="C20" s="9"/>
      <c r="D20" s="9"/>
      <c r="E20" s="9"/>
      <c r="F20" s="9"/>
      <c r="G20" s="9"/>
      <c r="H20" s="9"/>
      <c r="I20" s="9"/>
      <c r="J20" s="9"/>
      <c r="K20" s="9"/>
      <c r="L20" s="9"/>
      <c r="M20" s="9"/>
      <c r="N20" s="9"/>
      <c r="O20" s="9"/>
      <c r="P20" s="9"/>
      <c r="Q20" s="9"/>
      <c r="R20" s="9"/>
      <c r="S20" s="9"/>
      <c r="T20" s="9"/>
      <c r="U20" s="9"/>
      <c r="V20" s="9"/>
      <c r="W20" s="9"/>
      <c r="X20" s="9"/>
      <c r="Y20" s="9"/>
      <c r="Z20" s="9"/>
      <c r="AA20" s="9"/>
    </row>
    <row r="21" customFormat="false" ht="19.5" hidden="false" customHeight="true" outlineLevel="0" collapsed="false">
      <c r="A21" s="9"/>
      <c r="B21" s="7" t="s">
        <v>10</v>
      </c>
      <c r="C21" s="9"/>
      <c r="D21" s="9"/>
      <c r="E21" s="9"/>
      <c r="F21" s="9"/>
      <c r="G21" s="9"/>
      <c r="H21" s="9"/>
      <c r="I21" s="9"/>
      <c r="J21" s="9"/>
      <c r="K21" s="9"/>
      <c r="L21" s="9"/>
      <c r="M21" s="9"/>
      <c r="N21" s="9"/>
      <c r="O21" s="9"/>
      <c r="P21" s="9"/>
      <c r="Q21" s="9"/>
      <c r="R21" s="9"/>
      <c r="S21" s="9"/>
      <c r="T21" s="9"/>
      <c r="U21" s="9"/>
      <c r="V21" s="9"/>
      <c r="W21" s="9"/>
      <c r="X21" s="9"/>
      <c r="Y21" s="9"/>
      <c r="Z21" s="9"/>
      <c r="AA21" s="9"/>
    </row>
    <row r="22" customFormat="false" ht="19.5" hidden="false" customHeight="true" outlineLevel="0" collapsed="false">
      <c r="A22" s="9"/>
      <c r="B22" s="16" t="s">
        <v>11</v>
      </c>
      <c r="C22" s="17" t="s">
        <v>12</v>
      </c>
      <c r="D22" s="17"/>
      <c r="E22" s="17"/>
      <c r="F22" s="17"/>
      <c r="G22" s="17"/>
      <c r="H22" s="17"/>
      <c r="I22" s="17"/>
      <c r="J22" s="17"/>
      <c r="K22" s="17"/>
      <c r="L22" s="17"/>
      <c r="M22" s="18"/>
      <c r="N22" s="18"/>
      <c r="O22" s="18"/>
      <c r="P22" s="18"/>
      <c r="Q22" s="18"/>
      <c r="R22" s="18"/>
      <c r="S22" s="18"/>
      <c r="T22" s="18"/>
      <c r="U22" s="18"/>
      <c r="V22" s="18"/>
      <c r="W22" s="18"/>
      <c r="X22" s="18"/>
      <c r="Y22" s="9"/>
      <c r="Z22" s="9"/>
      <c r="AA22" s="9"/>
    </row>
    <row r="23" customFormat="false" ht="19.5" hidden="false" customHeight="true" outlineLevel="0" collapsed="false">
      <c r="A23" s="9"/>
      <c r="B23" s="19"/>
      <c r="C23" s="17" t="s">
        <v>13</v>
      </c>
      <c r="D23" s="17"/>
      <c r="E23" s="17"/>
      <c r="F23" s="17"/>
      <c r="G23" s="17"/>
      <c r="H23" s="17"/>
      <c r="I23" s="17"/>
      <c r="J23" s="17"/>
      <c r="K23" s="17"/>
      <c r="L23" s="17"/>
      <c r="M23" s="20"/>
      <c r="N23" s="20"/>
      <c r="O23" s="20"/>
      <c r="P23" s="20"/>
      <c r="Q23" s="20"/>
      <c r="R23" s="20"/>
      <c r="S23" s="20"/>
      <c r="T23" s="20"/>
      <c r="U23" s="20"/>
      <c r="V23" s="20"/>
      <c r="W23" s="20"/>
      <c r="X23" s="20"/>
      <c r="Y23" s="9"/>
      <c r="Z23" s="9"/>
      <c r="AA23" s="9"/>
      <c r="AC23" s="1" t="s">
        <v>14</v>
      </c>
    </row>
    <row r="24" customFormat="false" ht="19.5" hidden="false" customHeight="true" outlineLevel="0" collapsed="false">
      <c r="A24" s="9"/>
      <c r="B24" s="16" t="s">
        <v>15</v>
      </c>
      <c r="C24" s="17" t="s">
        <v>16</v>
      </c>
      <c r="D24" s="17"/>
      <c r="E24" s="17"/>
      <c r="F24" s="17"/>
      <c r="G24" s="17"/>
      <c r="H24" s="17"/>
      <c r="I24" s="17"/>
      <c r="J24" s="17"/>
      <c r="K24" s="17"/>
      <c r="L24" s="17"/>
      <c r="M24" s="21"/>
      <c r="N24" s="22"/>
      <c r="O24" s="22"/>
      <c r="P24" s="23" t="s">
        <v>17</v>
      </c>
      <c r="Q24" s="22"/>
      <c r="R24" s="22"/>
      <c r="S24" s="22"/>
      <c r="T24" s="24"/>
      <c r="U24" s="25"/>
      <c r="V24" s="26"/>
      <c r="W24" s="26"/>
      <c r="X24" s="26"/>
      <c r="Y24" s="9"/>
      <c r="Z24" s="9"/>
      <c r="AA24" s="9"/>
      <c r="AC24" s="1" t="str">
        <f aca="false">CONCATENATE(M24,N24,O24,P24,Q24,R24,S24,T24)</f>
        <v>－</v>
      </c>
    </row>
    <row r="25" customFormat="false" ht="19.5" hidden="false" customHeight="true" outlineLevel="0" collapsed="false">
      <c r="A25" s="9"/>
      <c r="B25" s="27"/>
      <c r="C25" s="17" t="s">
        <v>18</v>
      </c>
      <c r="D25" s="17"/>
      <c r="E25" s="17"/>
      <c r="F25" s="17"/>
      <c r="G25" s="17"/>
      <c r="H25" s="17"/>
      <c r="I25" s="17"/>
      <c r="J25" s="17"/>
      <c r="K25" s="17"/>
      <c r="L25" s="17"/>
      <c r="M25" s="20"/>
      <c r="N25" s="20"/>
      <c r="O25" s="20"/>
      <c r="P25" s="20"/>
      <c r="Q25" s="20"/>
      <c r="R25" s="20"/>
      <c r="S25" s="20"/>
      <c r="T25" s="20"/>
      <c r="U25" s="20"/>
      <c r="V25" s="20"/>
      <c r="W25" s="20"/>
      <c r="X25" s="20"/>
      <c r="Y25" s="9"/>
      <c r="Z25" s="9"/>
      <c r="AA25" s="9"/>
    </row>
    <row r="26" customFormat="false" ht="19.5" hidden="false" customHeight="true" outlineLevel="0" collapsed="false">
      <c r="A26" s="9"/>
      <c r="B26" s="19"/>
      <c r="C26" s="17" t="s">
        <v>19</v>
      </c>
      <c r="D26" s="17"/>
      <c r="E26" s="17"/>
      <c r="F26" s="17"/>
      <c r="G26" s="17"/>
      <c r="H26" s="17"/>
      <c r="I26" s="17"/>
      <c r="J26" s="17"/>
      <c r="K26" s="17"/>
      <c r="L26" s="17"/>
      <c r="M26" s="20"/>
      <c r="N26" s="20"/>
      <c r="O26" s="20"/>
      <c r="P26" s="20"/>
      <c r="Q26" s="20"/>
      <c r="R26" s="20"/>
      <c r="S26" s="20"/>
      <c r="T26" s="20"/>
      <c r="U26" s="20"/>
      <c r="V26" s="20"/>
      <c r="W26" s="20"/>
      <c r="X26" s="20"/>
      <c r="Y26" s="9"/>
      <c r="Z26" s="9"/>
      <c r="AA26" s="9"/>
    </row>
    <row r="27" customFormat="false" ht="19.5" hidden="false" customHeight="true" outlineLevel="0" collapsed="false">
      <c r="A27" s="9"/>
      <c r="B27" s="16" t="s">
        <v>20</v>
      </c>
      <c r="C27" s="17" t="s">
        <v>21</v>
      </c>
      <c r="D27" s="17"/>
      <c r="E27" s="17"/>
      <c r="F27" s="17"/>
      <c r="G27" s="17"/>
      <c r="H27" s="17"/>
      <c r="I27" s="17"/>
      <c r="J27" s="17"/>
      <c r="K27" s="17"/>
      <c r="L27" s="17"/>
      <c r="M27" s="20"/>
      <c r="N27" s="20"/>
      <c r="O27" s="20"/>
      <c r="P27" s="20"/>
      <c r="Q27" s="20"/>
      <c r="R27" s="20"/>
      <c r="S27" s="20"/>
      <c r="T27" s="20"/>
      <c r="U27" s="20"/>
      <c r="V27" s="20"/>
      <c r="W27" s="20"/>
      <c r="X27" s="20"/>
      <c r="Y27" s="9"/>
      <c r="Z27" s="9"/>
      <c r="AA27" s="9"/>
    </row>
    <row r="28" customFormat="false" ht="19.5" hidden="false" customHeight="true" outlineLevel="0" collapsed="false">
      <c r="A28" s="9"/>
      <c r="B28" s="19"/>
      <c r="C28" s="17" t="s">
        <v>22</v>
      </c>
      <c r="D28" s="17"/>
      <c r="E28" s="17"/>
      <c r="F28" s="17"/>
      <c r="G28" s="17"/>
      <c r="H28" s="17"/>
      <c r="I28" s="17"/>
      <c r="J28" s="17"/>
      <c r="K28" s="17"/>
      <c r="L28" s="17"/>
      <c r="M28" s="28"/>
      <c r="N28" s="28"/>
      <c r="O28" s="28"/>
      <c r="P28" s="28"/>
      <c r="Q28" s="28"/>
      <c r="R28" s="28"/>
      <c r="S28" s="28"/>
      <c r="T28" s="28"/>
      <c r="U28" s="28"/>
      <c r="V28" s="28"/>
      <c r="W28" s="28"/>
      <c r="X28" s="28"/>
      <c r="Y28" s="9"/>
      <c r="Z28" s="9"/>
      <c r="AA28" s="9"/>
    </row>
    <row r="29" customFormat="false" ht="19.5" hidden="false" customHeight="true" outlineLevel="0" collapsed="false">
      <c r="A29" s="9"/>
      <c r="B29" s="29" t="s">
        <v>23</v>
      </c>
      <c r="C29" s="17" t="s">
        <v>12</v>
      </c>
      <c r="D29" s="17"/>
      <c r="E29" s="17"/>
      <c r="F29" s="17"/>
      <c r="G29" s="17"/>
      <c r="H29" s="17"/>
      <c r="I29" s="17"/>
      <c r="J29" s="17"/>
      <c r="K29" s="17"/>
      <c r="L29" s="17"/>
      <c r="M29" s="20"/>
      <c r="N29" s="20"/>
      <c r="O29" s="20"/>
      <c r="P29" s="20"/>
      <c r="Q29" s="20"/>
      <c r="R29" s="20"/>
      <c r="S29" s="20"/>
      <c r="T29" s="20"/>
      <c r="U29" s="20"/>
      <c r="V29" s="20"/>
      <c r="W29" s="20"/>
      <c r="X29" s="20"/>
      <c r="Y29" s="9"/>
      <c r="Z29" s="9"/>
      <c r="AA29" s="9"/>
    </row>
    <row r="30" customFormat="false" ht="19.5" hidden="false" customHeight="true" outlineLevel="0" collapsed="false">
      <c r="A30" s="9"/>
      <c r="B30" s="29"/>
      <c r="C30" s="30" t="s">
        <v>22</v>
      </c>
      <c r="D30" s="30"/>
      <c r="E30" s="30"/>
      <c r="F30" s="30"/>
      <c r="G30" s="30"/>
      <c r="H30" s="30"/>
      <c r="I30" s="30"/>
      <c r="J30" s="30"/>
      <c r="K30" s="30"/>
      <c r="L30" s="30"/>
      <c r="M30" s="20"/>
      <c r="N30" s="20"/>
      <c r="O30" s="20"/>
      <c r="P30" s="20"/>
      <c r="Q30" s="20"/>
      <c r="R30" s="20"/>
      <c r="S30" s="20"/>
      <c r="T30" s="20"/>
      <c r="U30" s="20"/>
      <c r="V30" s="20"/>
      <c r="W30" s="20"/>
      <c r="X30" s="20"/>
      <c r="Y30" s="9"/>
      <c r="Z30" s="9"/>
      <c r="AA30" s="9"/>
    </row>
    <row r="31" customFormat="false" ht="19.5" hidden="false" customHeight="true" outlineLevel="0" collapsed="false">
      <c r="A31" s="9"/>
      <c r="B31" s="16" t="s">
        <v>24</v>
      </c>
      <c r="C31" s="17" t="s">
        <v>25</v>
      </c>
      <c r="D31" s="17"/>
      <c r="E31" s="17"/>
      <c r="F31" s="17"/>
      <c r="G31" s="17"/>
      <c r="H31" s="17"/>
      <c r="I31" s="17"/>
      <c r="J31" s="17"/>
      <c r="K31" s="17"/>
      <c r="L31" s="17"/>
      <c r="M31" s="31"/>
      <c r="N31" s="31"/>
      <c r="O31" s="31"/>
      <c r="P31" s="31"/>
      <c r="Q31" s="31"/>
      <c r="R31" s="31"/>
      <c r="S31" s="31"/>
      <c r="T31" s="31"/>
      <c r="U31" s="31"/>
      <c r="V31" s="31"/>
      <c r="W31" s="31"/>
      <c r="X31" s="31"/>
      <c r="Y31" s="9"/>
      <c r="Z31" s="9"/>
      <c r="AA31" s="9"/>
    </row>
    <row r="32" customFormat="false" ht="19.5" hidden="false" customHeight="true" outlineLevel="0" collapsed="false">
      <c r="A32" s="9"/>
      <c r="B32" s="32"/>
      <c r="C32" s="17" t="s">
        <v>26</v>
      </c>
      <c r="D32" s="17"/>
      <c r="E32" s="17"/>
      <c r="F32" s="17"/>
      <c r="G32" s="17"/>
      <c r="H32" s="17"/>
      <c r="I32" s="17"/>
      <c r="J32" s="17"/>
      <c r="K32" s="17"/>
      <c r="L32" s="17"/>
      <c r="M32" s="33"/>
      <c r="N32" s="33"/>
      <c r="O32" s="33"/>
      <c r="P32" s="33"/>
      <c r="Q32" s="33"/>
      <c r="R32" s="33"/>
      <c r="S32" s="33"/>
      <c r="T32" s="33"/>
      <c r="U32" s="33"/>
      <c r="V32" s="33"/>
      <c r="W32" s="33"/>
      <c r="X32" s="33"/>
      <c r="Y32" s="9"/>
      <c r="Z32" s="9"/>
      <c r="AA32" s="9"/>
    </row>
    <row r="33" customFormat="false" ht="16.5" hidden="false" customHeight="true" outlineLevel="0" collapsed="false">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customFormat="false" ht="19.5" hidden="false" customHeight="true" outlineLevel="0" collapsed="false">
      <c r="A34" s="13" t="s">
        <v>27</v>
      </c>
      <c r="B34" s="9"/>
      <c r="C34" s="9"/>
      <c r="D34" s="9"/>
      <c r="E34" s="9"/>
      <c r="F34" s="9"/>
      <c r="G34" s="9"/>
      <c r="H34" s="9"/>
      <c r="I34" s="9"/>
      <c r="J34" s="9"/>
      <c r="K34" s="9"/>
      <c r="L34" s="9"/>
      <c r="M34" s="9"/>
      <c r="N34" s="9"/>
      <c r="O34" s="9"/>
      <c r="P34" s="9"/>
      <c r="Q34" s="9"/>
      <c r="R34" s="9"/>
      <c r="S34" s="9"/>
      <c r="T34" s="9"/>
      <c r="U34" s="9"/>
      <c r="V34" s="9"/>
      <c r="W34" s="9"/>
      <c r="X34" s="9"/>
      <c r="Y34" s="9"/>
      <c r="Z34" s="9"/>
      <c r="AA34" s="9"/>
    </row>
    <row r="35" customFormat="false" ht="14.25" hidden="false" customHeight="false" outlineLevel="0" collapsed="false">
      <c r="A35" s="9"/>
      <c r="B35" s="7" t="s">
        <v>28</v>
      </c>
      <c r="C35" s="9"/>
      <c r="D35" s="9"/>
      <c r="E35" s="9"/>
      <c r="F35" s="9"/>
      <c r="G35" s="9"/>
      <c r="H35" s="9"/>
      <c r="I35" s="9"/>
      <c r="J35" s="9"/>
      <c r="K35" s="9"/>
      <c r="L35" s="9"/>
      <c r="M35" s="9"/>
      <c r="N35" s="9"/>
      <c r="O35" s="9"/>
      <c r="P35" s="9"/>
      <c r="Q35" s="9"/>
      <c r="R35" s="9"/>
      <c r="S35" s="9"/>
      <c r="T35" s="9"/>
      <c r="U35" s="9"/>
      <c r="V35" s="9"/>
      <c r="W35" s="9"/>
      <c r="X35" s="34"/>
      <c r="Y35" s="9"/>
      <c r="Z35" s="9"/>
      <c r="AA35" s="9"/>
    </row>
    <row r="36" customFormat="false" ht="12.75" hidden="false" customHeight="false" outlineLevel="0" collapsed="false">
      <c r="A36" s="9"/>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customFormat="false" ht="28.5" hidden="false" customHeight="true" outlineLevel="0" collapsed="false">
      <c r="A37" s="9"/>
      <c r="B37" s="14" t="s">
        <v>29</v>
      </c>
      <c r="C37" s="37" t="s">
        <v>30</v>
      </c>
      <c r="D37" s="37"/>
      <c r="E37" s="37"/>
      <c r="F37" s="37"/>
      <c r="G37" s="37"/>
      <c r="H37" s="37"/>
      <c r="I37" s="37"/>
      <c r="J37" s="37"/>
      <c r="K37" s="37"/>
      <c r="L37" s="37"/>
      <c r="M37" s="37" t="s">
        <v>31</v>
      </c>
      <c r="N37" s="37"/>
      <c r="O37" s="37"/>
      <c r="P37" s="37"/>
      <c r="Q37" s="37"/>
      <c r="R37" s="14" t="s">
        <v>32</v>
      </c>
      <c r="S37" s="14"/>
      <c r="T37" s="14"/>
      <c r="U37" s="14"/>
      <c r="V37" s="14"/>
      <c r="W37" s="14"/>
      <c r="X37" s="37" t="s">
        <v>33</v>
      </c>
      <c r="Y37" s="37" t="s">
        <v>34</v>
      </c>
      <c r="Z37" s="38" t="s">
        <v>35</v>
      </c>
      <c r="AA37" s="39"/>
    </row>
    <row r="38" customFormat="false" ht="28.5" hidden="false" customHeight="true" outlineLevel="0" collapsed="false">
      <c r="A38" s="9"/>
      <c r="B38" s="14"/>
      <c r="C38" s="37"/>
      <c r="D38" s="37"/>
      <c r="E38" s="37"/>
      <c r="F38" s="37"/>
      <c r="G38" s="37"/>
      <c r="H38" s="37"/>
      <c r="I38" s="37"/>
      <c r="J38" s="37"/>
      <c r="K38" s="37"/>
      <c r="L38" s="37"/>
      <c r="M38" s="37"/>
      <c r="N38" s="37"/>
      <c r="O38" s="37"/>
      <c r="P38" s="37"/>
      <c r="Q38" s="37"/>
      <c r="R38" s="40" t="s">
        <v>36</v>
      </c>
      <c r="S38" s="40"/>
      <c r="T38" s="40"/>
      <c r="U38" s="40"/>
      <c r="V38" s="40"/>
      <c r="W38" s="37" t="s">
        <v>37</v>
      </c>
      <c r="X38" s="37"/>
      <c r="Y38" s="37"/>
      <c r="Z38" s="38"/>
      <c r="AA38" s="34"/>
    </row>
    <row r="39" customFormat="false" ht="33.75" hidden="false" customHeight="true" outlineLevel="0" collapsed="false">
      <c r="A39" s="9"/>
      <c r="B39" s="41" t="n">
        <v>1</v>
      </c>
      <c r="C39" s="42"/>
      <c r="D39" s="42"/>
      <c r="E39" s="42"/>
      <c r="F39" s="42"/>
      <c r="G39" s="42"/>
      <c r="H39" s="42"/>
      <c r="I39" s="42"/>
      <c r="J39" s="42"/>
      <c r="K39" s="42"/>
      <c r="L39" s="42"/>
      <c r="M39" s="43"/>
      <c r="N39" s="43"/>
      <c r="O39" s="43"/>
      <c r="P39" s="43"/>
      <c r="Q39" s="43"/>
      <c r="R39" s="44"/>
      <c r="S39" s="44"/>
      <c r="T39" s="44"/>
      <c r="U39" s="44"/>
      <c r="V39" s="44"/>
      <c r="W39" s="45"/>
      <c r="X39" s="46"/>
      <c r="Y39" s="47"/>
      <c r="Z39" s="48" t="e">
        <f aca="false">IFERROR(VLOOKUP(Y39, 【参考】数式用!$A$2:$B$48, 2, FALSE), "")))</f>
        <v>#N/A</v>
      </c>
      <c r="AA39" s="49"/>
    </row>
    <row r="40" customFormat="false" ht="33.75" hidden="false" customHeight="true" outlineLevel="0" collapsed="false">
      <c r="A40" s="9"/>
      <c r="B40" s="50" t="n">
        <f aca="false">B39+1</f>
        <v>2</v>
      </c>
      <c r="C40" s="51"/>
      <c r="D40" s="51"/>
      <c r="E40" s="51"/>
      <c r="F40" s="51"/>
      <c r="G40" s="51"/>
      <c r="H40" s="51"/>
      <c r="I40" s="51"/>
      <c r="J40" s="51"/>
      <c r="K40" s="51"/>
      <c r="L40" s="51"/>
      <c r="M40" s="52"/>
      <c r="N40" s="52"/>
      <c r="O40" s="52"/>
      <c r="P40" s="52"/>
      <c r="Q40" s="52"/>
      <c r="R40" s="44"/>
      <c r="S40" s="44"/>
      <c r="T40" s="44"/>
      <c r="U40" s="44"/>
      <c r="V40" s="44"/>
      <c r="W40" s="45"/>
      <c r="X40" s="46"/>
      <c r="Y40" s="53"/>
      <c r="Z40" s="48" t="e">
        <f aca="false">IFERROR(VLOOKUP(Y40, 【参考】数式用!$A$2:$B$48, 2, FALSE), "")))</f>
        <v>#N/A</v>
      </c>
      <c r="AA40" s="49"/>
    </row>
    <row r="41" customFormat="false" ht="33.75" hidden="false" customHeight="true" outlineLevel="0" collapsed="false">
      <c r="A41" s="9"/>
      <c r="B41" s="50" t="n">
        <f aca="false">B40+1</f>
        <v>3</v>
      </c>
      <c r="C41" s="51"/>
      <c r="D41" s="51"/>
      <c r="E41" s="51"/>
      <c r="F41" s="51"/>
      <c r="G41" s="51"/>
      <c r="H41" s="51"/>
      <c r="I41" s="51"/>
      <c r="J41" s="51"/>
      <c r="K41" s="51"/>
      <c r="L41" s="51"/>
      <c r="M41" s="54"/>
      <c r="N41" s="54"/>
      <c r="O41" s="54"/>
      <c r="P41" s="54"/>
      <c r="Q41" s="54"/>
      <c r="R41" s="44"/>
      <c r="S41" s="44"/>
      <c r="T41" s="44"/>
      <c r="U41" s="44"/>
      <c r="V41" s="44"/>
      <c r="W41" s="45"/>
      <c r="X41" s="55"/>
      <c r="Y41" s="53"/>
      <c r="Z41" s="48" t="e">
        <f aca="false">IFERROR(VLOOKUP(Y41, 【参考】数式用!$A$2:$B$48, 2, FALSE), "")))</f>
        <v>#N/A</v>
      </c>
      <c r="AA41" s="49"/>
    </row>
    <row r="42" customFormat="false" ht="33.75" hidden="false" customHeight="true" outlineLevel="0" collapsed="false">
      <c r="A42" s="9"/>
      <c r="B42" s="50" t="n">
        <f aca="false">B41+1</f>
        <v>4</v>
      </c>
      <c r="C42" s="51"/>
      <c r="D42" s="51"/>
      <c r="E42" s="51"/>
      <c r="F42" s="51"/>
      <c r="G42" s="51"/>
      <c r="H42" s="51"/>
      <c r="I42" s="51"/>
      <c r="J42" s="51"/>
      <c r="K42" s="51"/>
      <c r="L42" s="51"/>
      <c r="M42" s="54"/>
      <c r="N42" s="54"/>
      <c r="O42" s="54"/>
      <c r="P42" s="54"/>
      <c r="Q42" s="54"/>
      <c r="R42" s="44"/>
      <c r="S42" s="44"/>
      <c r="T42" s="44"/>
      <c r="U42" s="44"/>
      <c r="V42" s="44"/>
      <c r="W42" s="45"/>
      <c r="X42" s="55"/>
      <c r="Y42" s="53"/>
      <c r="Z42" s="48" t="e">
        <f aca="false">IFERROR(VLOOKUP(Y42, 【参考】数式用!$A$2:$B$48, 2, FALSE), "")))</f>
        <v>#N/A</v>
      </c>
      <c r="AA42" s="49"/>
    </row>
    <row r="43" customFormat="false" ht="33.75" hidden="false" customHeight="true" outlineLevel="0" collapsed="false">
      <c r="A43" s="9"/>
      <c r="B43" s="50" t="n">
        <f aca="false">B42+1</f>
        <v>5</v>
      </c>
      <c r="C43" s="51"/>
      <c r="D43" s="51"/>
      <c r="E43" s="51"/>
      <c r="F43" s="51"/>
      <c r="G43" s="51"/>
      <c r="H43" s="51"/>
      <c r="I43" s="51"/>
      <c r="J43" s="51"/>
      <c r="K43" s="51"/>
      <c r="L43" s="51"/>
      <c r="M43" s="54"/>
      <c r="N43" s="54"/>
      <c r="O43" s="54"/>
      <c r="P43" s="54"/>
      <c r="Q43" s="54"/>
      <c r="R43" s="44"/>
      <c r="S43" s="44"/>
      <c r="T43" s="44"/>
      <c r="U43" s="44"/>
      <c r="V43" s="44"/>
      <c r="W43" s="45"/>
      <c r="X43" s="55"/>
      <c r="Y43" s="53"/>
      <c r="Z43" s="48" t="e">
        <f aca="false">IFERROR(VLOOKUP(Y43, 【参考】数式用!$A$2:$B$48, 2, FALSE), "")))</f>
        <v>#N/A</v>
      </c>
      <c r="AA43" s="49"/>
    </row>
    <row r="44" customFormat="false" ht="33.75" hidden="false" customHeight="true" outlineLevel="0" collapsed="false">
      <c r="A44" s="9"/>
      <c r="B44" s="50" t="n">
        <f aca="false">B43+1</f>
        <v>6</v>
      </c>
      <c r="C44" s="51"/>
      <c r="D44" s="51"/>
      <c r="E44" s="51"/>
      <c r="F44" s="51"/>
      <c r="G44" s="51"/>
      <c r="H44" s="51"/>
      <c r="I44" s="51"/>
      <c r="J44" s="51"/>
      <c r="K44" s="51"/>
      <c r="L44" s="51"/>
      <c r="M44" s="54"/>
      <c r="N44" s="54"/>
      <c r="O44" s="54"/>
      <c r="P44" s="54"/>
      <c r="Q44" s="54"/>
      <c r="R44" s="44"/>
      <c r="S44" s="44"/>
      <c r="T44" s="44"/>
      <c r="U44" s="44"/>
      <c r="V44" s="44"/>
      <c r="W44" s="45"/>
      <c r="X44" s="55"/>
      <c r="Y44" s="53"/>
      <c r="Z44" s="48" t="e">
        <f aca="false">IFERROR(VLOOKUP(Y44, 【参考】数式用!$A$2:$B$48, 2, FALSE), "")))</f>
        <v>#N/A</v>
      </c>
      <c r="AA44" s="49"/>
    </row>
    <row r="45" customFormat="false" ht="33.75" hidden="false" customHeight="true" outlineLevel="0" collapsed="false">
      <c r="A45" s="9"/>
      <c r="B45" s="50" t="n">
        <f aca="false">B44+1</f>
        <v>7</v>
      </c>
      <c r="C45" s="51"/>
      <c r="D45" s="51"/>
      <c r="E45" s="51"/>
      <c r="F45" s="51"/>
      <c r="G45" s="51"/>
      <c r="H45" s="51"/>
      <c r="I45" s="51"/>
      <c r="J45" s="51"/>
      <c r="K45" s="51"/>
      <c r="L45" s="51"/>
      <c r="M45" s="54"/>
      <c r="N45" s="54"/>
      <c r="O45" s="54"/>
      <c r="P45" s="54"/>
      <c r="Q45" s="54"/>
      <c r="R45" s="44"/>
      <c r="S45" s="44"/>
      <c r="T45" s="44"/>
      <c r="U45" s="44"/>
      <c r="V45" s="44"/>
      <c r="W45" s="45"/>
      <c r="X45" s="55"/>
      <c r="Y45" s="56"/>
      <c r="Z45" s="48" t="e">
        <f aca="false">IFERROR(VLOOKUP(Y45, 【参考】数式用!$A$2:$B$48, 2, FALSE), "")))</f>
        <v>#N/A</v>
      </c>
      <c r="AA45" s="49"/>
    </row>
    <row r="46" customFormat="false" ht="33.75" hidden="false" customHeight="true" outlineLevel="0" collapsed="false">
      <c r="A46" s="9"/>
      <c r="B46" s="50" t="n">
        <f aca="false">B45+1</f>
        <v>8</v>
      </c>
      <c r="C46" s="51"/>
      <c r="D46" s="51"/>
      <c r="E46" s="51"/>
      <c r="F46" s="51"/>
      <c r="G46" s="51"/>
      <c r="H46" s="51"/>
      <c r="I46" s="51"/>
      <c r="J46" s="51"/>
      <c r="K46" s="51"/>
      <c r="L46" s="51"/>
      <c r="M46" s="54"/>
      <c r="N46" s="54"/>
      <c r="O46" s="54"/>
      <c r="P46" s="54"/>
      <c r="Q46" s="54"/>
      <c r="R46" s="44"/>
      <c r="S46" s="44"/>
      <c r="T46" s="44"/>
      <c r="U46" s="44"/>
      <c r="V46" s="44"/>
      <c r="W46" s="45"/>
      <c r="X46" s="55"/>
      <c r="Y46" s="56"/>
      <c r="Z46" s="48" t="e">
        <f aca="false">IFERROR(VLOOKUP(Y46, 【参考】数式用!$A$2:$B$48, 2, FALSE), "")))</f>
        <v>#N/A</v>
      </c>
      <c r="AA46" s="49"/>
    </row>
    <row r="47" customFormat="false" ht="33.75" hidden="false" customHeight="true" outlineLevel="0" collapsed="false">
      <c r="A47" s="9"/>
      <c r="B47" s="50" t="n">
        <f aca="false">B46+1</f>
        <v>9</v>
      </c>
      <c r="C47" s="51"/>
      <c r="D47" s="51"/>
      <c r="E47" s="51"/>
      <c r="F47" s="51"/>
      <c r="G47" s="51"/>
      <c r="H47" s="51"/>
      <c r="I47" s="51"/>
      <c r="J47" s="51"/>
      <c r="K47" s="51"/>
      <c r="L47" s="51"/>
      <c r="M47" s="54"/>
      <c r="N47" s="54"/>
      <c r="O47" s="54"/>
      <c r="P47" s="54"/>
      <c r="Q47" s="54"/>
      <c r="R47" s="44"/>
      <c r="S47" s="44"/>
      <c r="T47" s="44"/>
      <c r="U47" s="44"/>
      <c r="V47" s="44"/>
      <c r="W47" s="45"/>
      <c r="X47" s="55"/>
      <c r="Y47" s="53"/>
      <c r="Z47" s="48" t="e">
        <f aca="false">IFERROR(VLOOKUP(Y47, 【参考】数式用!$A$2:$B$48, 2, FALSE), "")))</f>
        <v>#N/A</v>
      </c>
      <c r="AA47" s="49"/>
    </row>
    <row r="48" customFormat="false" ht="33.75" hidden="false" customHeight="true" outlineLevel="0" collapsed="false">
      <c r="A48" s="9"/>
      <c r="B48" s="50" t="n">
        <f aca="false">B47+1</f>
        <v>10</v>
      </c>
      <c r="C48" s="51"/>
      <c r="D48" s="51"/>
      <c r="E48" s="51"/>
      <c r="F48" s="51"/>
      <c r="G48" s="51"/>
      <c r="H48" s="51"/>
      <c r="I48" s="51"/>
      <c r="J48" s="51"/>
      <c r="K48" s="51"/>
      <c r="L48" s="51"/>
      <c r="M48" s="54"/>
      <c r="N48" s="54"/>
      <c r="O48" s="54"/>
      <c r="P48" s="54"/>
      <c r="Q48" s="54"/>
      <c r="R48" s="44"/>
      <c r="S48" s="44"/>
      <c r="T48" s="44"/>
      <c r="U48" s="44"/>
      <c r="V48" s="44"/>
      <c r="W48" s="45"/>
      <c r="X48" s="55"/>
      <c r="Y48" s="56"/>
      <c r="Z48" s="48" t="e">
        <f aca="false">IFERROR(VLOOKUP(Y48, 【参考】数式用!$A$2:$B$48, 2, FALSE), "")))</f>
        <v>#N/A</v>
      </c>
      <c r="AA48" s="49"/>
    </row>
    <row r="49" customFormat="false" ht="33.75" hidden="false" customHeight="true" outlineLevel="0" collapsed="false">
      <c r="A49" s="9"/>
      <c r="B49" s="50" t="n">
        <f aca="false">B48+1</f>
        <v>11</v>
      </c>
      <c r="C49" s="51"/>
      <c r="D49" s="51"/>
      <c r="E49" s="51"/>
      <c r="F49" s="51"/>
      <c r="G49" s="51"/>
      <c r="H49" s="51"/>
      <c r="I49" s="51"/>
      <c r="J49" s="51"/>
      <c r="K49" s="51"/>
      <c r="L49" s="51"/>
      <c r="M49" s="54"/>
      <c r="N49" s="54"/>
      <c r="O49" s="54"/>
      <c r="P49" s="54"/>
      <c r="Q49" s="54"/>
      <c r="R49" s="44"/>
      <c r="S49" s="44"/>
      <c r="T49" s="44"/>
      <c r="U49" s="44"/>
      <c r="V49" s="44"/>
      <c r="W49" s="45"/>
      <c r="X49" s="55"/>
      <c r="Y49" s="53"/>
      <c r="Z49" s="48" t="e">
        <f aca="false">IFERROR(VLOOKUP(Y49, 【参考】数式用!$A$2:$B$48, 2, FALSE), "")))</f>
        <v>#N/A</v>
      </c>
      <c r="AA49" s="49"/>
    </row>
    <row r="50" customFormat="false" ht="33.75" hidden="false" customHeight="true" outlineLevel="0" collapsed="false">
      <c r="A50" s="9"/>
      <c r="B50" s="50" t="n">
        <f aca="false">B49+1</f>
        <v>12</v>
      </c>
      <c r="C50" s="51"/>
      <c r="D50" s="51"/>
      <c r="E50" s="51"/>
      <c r="F50" s="51"/>
      <c r="G50" s="51"/>
      <c r="H50" s="51"/>
      <c r="I50" s="51"/>
      <c r="J50" s="51"/>
      <c r="K50" s="51"/>
      <c r="L50" s="51"/>
      <c r="M50" s="54"/>
      <c r="N50" s="54"/>
      <c r="O50" s="54"/>
      <c r="P50" s="54"/>
      <c r="Q50" s="54"/>
      <c r="R50" s="44"/>
      <c r="S50" s="44"/>
      <c r="T50" s="44"/>
      <c r="U50" s="44"/>
      <c r="V50" s="44"/>
      <c r="W50" s="45"/>
      <c r="X50" s="55"/>
      <c r="Y50" s="53"/>
      <c r="Z50" s="48" t="e">
        <f aca="false">IFERROR(VLOOKUP(Y50, 【参考】数式用!$A$2:$B$48, 2, FALSE), "")))</f>
        <v>#N/A</v>
      </c>
      <c r="AA50" s="49"/>
    </row>
    <row r="51" customFormat="false" ht="33.75" hidden="false" customHeight="true" outlineLevel="0" collapsed="false">
      <c r="A51" s="9"/>
      <c r="B51" s="50" t="n">
        <f aca="false">B50+1</f>
        <v>13</v>
      </c>
      <c r="C51" s="51"/>
      <c r="D51" s="51"/>
      <c r="E51" s="51"/>
      <c r="F51" s="51"/>
      <c r="G51" s="51"/>
      <c r="H51" s="51"/>
      <c r="I51" s="51"/>
      <c r="J51" s="51"/>
      <c r="K51" s="51"/>
      <c r="L51" s="51"/>
      <c r="M51" s="54"/>
      <c r="N51" s="54"/>
      <c r="O51" s="54"/>
      <c r="P51" s="54"/>
      <c r="Q51" s="54"/>
      <c r="R51" s="44"/>
      <c r="S51" s="44"/>
      <c r="T51" s="44"/>
      <c r="U51" s="44"/>
      <c r="V51" s="44"/>
      <c r="W51" s="45"/>
      <c r="X51" s="55"/>
      <c r="Y51" s="53"/>
      <c r="Z51" s="48" t="e">
        <f aca="false">IFERROR(VLOOKUP(Y51, 【参考】数式用!$A$2:$B$48, 2, FALSE), "")))</f>
        <v>#N/A</v>
      </c>
      <c r="AA51" s="49"/>
    </row>
    <row r="52" customFormat="false" ht="33.75" hidden="false" customHeight="true" outlineLevel="0" collapsed="false">
      <c r="A52" s="9"/>
      <c r="B52" s="50" t="n">
        <f aca="false">B51+1</f>
        <v>14</v>
      </c>
      <c r="C52" s="51"/>
      <c r="D52" s="51"/>
      <c r="E52" s="51"/>
      <c r="F52" s="51"/>
      <c r="G52" s="51"/>
      <c r="H52" s="51"/>
      <c r="I52" s="51"/>
      <c r="J52" s="51"/>
      <c r="K52" s="51"/>
      <c r="L52" s="51"/>
      <c r="M52" s="54"/>
      <c r="N52" s="54"/>
      <c r="O52" s="54"/>
      <c r="P52" s="54"/>
      <c r="Q52" s="54"/>
      <c r="R52" s="44"/>
      <c r="S52" s="44"/>
      <c r="T52" s="44"/>
      <c r="U52" s="44"/>
      <c r="V52" s="44"/>
      <c r="W52" s="45"/>
      <c r="X52" s="55"/>
      <c r="Y52" s="53"/>
      <c r="Z52" s="48" t="e">
        <f aca="false">IFERROR(VLOOKUP(Y52, 【参考】数式用!$A$2:$B$48, 2, FALSE), "")))</f>
        <v>#N/A</v>
      </c>
      <c r="AA52" s="49"/>
    </row>
    <row r="53" customFormat="false" ht="33.75" hidden="false" customHeight="true" outlineLevel="0" collapsed="false">
      <c r="A53" s="9"/>
      <c r="B53" s="50" t="n">
        <f aca="false">B52+1</f>
        <v>15</v>
      </c>
      <c r="C53" s="51"/>
      <c r="D53" s="51"/>
      <c r="E53" s="51"/>
      <c r="F53" s="51"/>
      <c r="G53" s="51"/>
      <c r="H53" s="51"/>
      <c r="I53" s="51"/>
      <c r="J53" s="51"/>
      <c r="K53" s="51"/>
      <c r="L53" s="51"/>
      <c r="M53" s="54"/>
      <c r="N53" s="54"/>
      <c r="O53" s="54"/>
      <c r="P53" s="54"/>
      <c r="Q53" s="54"/>
      <c r="R53" s="44"/>
      <c r="S53" s="44"/>
      <c r="T53" s="44"/>
      <c r="U53" s="44"/>
      <c r="V53" s="44"/>
      <c r="W53" s="45"/>
      <c r="X53" s="55"/>
      <c r="Y53" s="53"/>
      <c r="Z53" s="48" t="e">
        <f aca="false">IFERROR(VLOOKUP(Y53, 【参考】数式用!$A$2:$B$48, 2, FALSE), "")))</f>
        <v>#N/A</v>
      </c>
      <c r="AA53" s="49"/>
    </row>
    <row r="54" customFormat="false" ht="33.75" hidden="false" customHeight="true" outlineLevel="0" collapsed="false">
      <c r="A54" s="9"/>
      <c r="B54" s="50" t="n">
        <f aca="false">B53+1</f>
        <v>16</v>
      </c>
      <c r="C54" s="51"/>
      <c r="D54" s="51"/>
      <c r="E54" s="51"/>
      <c r="F54" s="51"/>
      <c r="G54" s="51"/>
      <c r="H54" s="51"/>
      <c r="I54" s="51"/>
      <c r="J54" s="51"/>
      <c r="K54" s="51"/>
      <c r="L54" s="51"/>
      <c r="M54" s="54"/>
      <c r="N54" s="54"/>
      <c r="O54" s="54"/>
      <c r="P54" s="54"/>
      <c r="Q54" s="54"/>
      <c r="R54" s="44"/>
      <c r="S54" s="44"/>
      <c r="T54" s="44"/>
      <c r="U54" s="44"/>
      <c r="V54" s="44"/>
      <c r="W54" s="45"/>
      <c r="X54" s="55"/>
      <c r="Y54" s="53"/>
      <c r="Z54" s="48" t="e">
        <f aca="false">IFERROR(VLOOKUP(Y54, 【参考】数式用!$A$2:$B$48, 2, FALSE), "")))</f>
        <v>#N/A</v>
      </c>
      <c r="AA54" s="49"/>
    </row>
    <row r="55" customFormat="false" ht="33.75" hidden="false" customHeight="true" outlineLevel="0" collapsed="false">
      <c r="A55" s="9"/>
      <c r="B55" s="50" t="n">
        <f aca="false">B54+1</f>
        <v>17</v>
      </c>
      <c r="C55" s="51"/>
      <c r="D55" s="51"/>
      <c r="E55" s="51"/>
      <c r="F55" s="51"/>
      <c r="G55" s="51"/>
      <c r="H55" s="51"/>
      <c r="I55" s="51"/>
      <c r="J55" s="51"/>
      <c r="K55" s="51"/>
      <c r="L55" s="51"/>
      <c r="M55" s="54"/>
      <c r="N55" s="54"/>
      <c r="O55" s="54"/>
      <c r="P55" s="54"/>
      <c r="Q55" s="54"/>
      <c r="R55" s="44"/>
      <c r="S55" s="44"/>
      <c r="T55" s="44"/>
      <c r="U55" s="44"/>
      <c r="V55" s="44"/>
      <c r="W55" s="45"/>
      <c r="X55" s="55"/>
      <c r="Y55" s="53"/>
      <c r="Z55" s="48" t="e">
        <f aca="false">IFERROR(VLOOKUP(Y55, 【参考】数式用!$A$2:$B$48, 2, FALSE), "")))</f>
        <v>#N/A</v>
      </c>
      <c r="AA55" s="49"/>
    </row>
    <row r="56" customFormat="false" ht="33.75" hidden="false" customHeight="true" outlineLevel="0" collapsed="false">
      <c r="A56" s="9"/>
      <c r="B56" s="50" t="n">
        <f aca="false">B55+1</f>
        <v>18</v>
      </c>
      <c r="C56" s="51"/>
      <c r="D56" s="51"/>
      <c r="E56" s="51"/>
      <c r="F56" s="51"/>
      <c r="G56" s="51"/>
      <c r="H56" s="51"/>
      <c r="I56" s="51"/>
      <c r="J56" s="51"/>
      <c r="K56" s="51"/>
      <c r="L56" s="51"/>
      <c r="M56" s="54"/>
      <c r="N56" s="54"/>
      <c r="O56" s="54"/>
      <c r="P56" s="54"/>
      <c r="Q56" s="54"/>
      <c r="R56" s="44"/>
      <c r="S56" s="44"/>
      <c r="T56" s="44"/>
      <c r="U56" s="44"/>
      <c r="V56" s="44"/>
      <c r="W56" s="45"/>
      <c r="X56" s="55"/>
      <c r="Y56" s="53"/>
      <c r="Z56" s="48" t="e">
        <f aca="false">IFERROR(VLOOKUP(Y56, 【参考】数式用!$A$2:$B$48, 2, FALSE), "")))</f>
        <v>#N/A</v>
      </c>
      <c r="AA56" s="49"/>
    </row>
    <row r="57" customFormat="false" ht="33.75" hidden="false" customHeight="true" outlineLevel="0" collapsed="false">
      <c r="A57" s="9"/>
      <c r="B57" s="50" t="n">
        <f aca="false">B56+1</f>
        <v>19</v>
      </c>
      <c r="C57" s="51"/>
      <c r="D57" s="51"/>
      <c r="E57" s="51"/>
      <c r="F57" s="51"/>
      <c r="G57" s="51"/>
      <c r="H57" s="51"/>
      <c r="I57" s="51"/>
      <c r="J57" s="51"/>
      <c r="K57" s="51"/>
      <c r="L57" s="51"/>
      <c r="M57" s="54"/>
      <c r="N57" s="54"/>
      <c r="O57" s="54"/>
      <c r="P57" s="54"/>
      <c r="Q57" s="54"/>
      <c r="R57" s="44"/>
      <c r="S57" s="44"/>
      <c r="T57" s="44"/>
      <c r="U57" s="44"/>
      <c r="V57" s="44"/>
      <c r="W57" s="45"/>
      <c r="X57" s="55"/>
      <c r="Y57" s="53"/>
      <c r="Z57" s="48" t="e">
        <f aca="false">IFERROR(VLOOKUP(Y57, 【参考】数式用!$A$2:$B$48, 2, FALSE), "")))</f>
        <v>#N/A</v>
      </c>
      <c r="AA57" s="49"/>
    </row>
    <row r="58" customFormat="false" ht="33.75" hidden="false" customHeight="true" outlineLevel="0" collapsed="false">
      <c r="A58" s="9"/>
      <c r="B58" s="50" t="n">
        <f aca="false">B57+1</f>
        <v>20</v>
      </c>
      <c r="C58" s="51"/>
      <c r="D58" s="51"/>
      <c r="E58" s="51"/>
      <c r="F58" s="51"/>
      <c r="G58" s="51"/>
      <c r="H58" s="51"/>
      <c r="I58" s="51"/>
      <c r="J58" s="51"/>
      <c r="K58" s="51"/>
      <c r="L58" s="51"/>
      <c r="M58" s="54"/>
      <c r="N58" s="54"/>
      <c r="O58" s="54"/>
      <c r="P58" s="54"/>
      <c r="Q58" s="54"/>
      <c r="R58" s="44"/>
      <c r="S58" s="44"/>
      <c r="T58" s="44"/>
      <c r="U58" s="44"/>
      <c r="V58" s="44"/>
      <c r="W58" s="45"/>
      <c r="X58" s="55"/>
      <c r="Y58" s="53"/>
      <c r="Z58" s="48" t="e">
        <f aca="false">IFERROR(VLOOKUP(Y58, 【参考】数式用!$A$2:$B$48, 2, FALSE), "")))</f>
        <v>#N/A</v>
      </c>
      <c r="AA58" s="49"/>
    </row>
    <row r="59" customFormat="false" ht="33.75" hidden="false" customHeight="true" outlineLevel="0" collapsed="false">
      <c r="A59" s="9"/>
      <c r="B59" s="50" t="n">
        <f aca="false">B58+1</f>
        <v>21</v>
      </c>
      <c r="C59" s="51"/>
      <c r="D59" s="51"/>
      <c r="E59" s="51"/>
      <c r="F59" s="51"/>
      <c r="G59" s="51"/>
      <c r="H59" s="51"/>
      <c r="I59" s="51"/>
      <c r="J59" s="51"/>
      <c r="K59" s="51"/>
      <c r="L59" s="51"/>
      <c r="M59" s="54"/>
      <c r="N59" s="54"/>
      <c r="O59" s="54"/>
      <c r="P59" s="54"/>
      <c r="Q59" s="54"/>
      <c r="R59" s="44"/>
      <c r="S59" s="44"/>
      <c r="T59" s="44"/>
      <c r="U59" s="44"/>
      <c r="V59" s="44"/>
      <c r="W59" s="45"/>
      <c r="X59" s="55"/>
      <c r="Y59" s="53"/>
      <c r="Z59" s="48" t="e">
        <f aca="false">IFERROR(VLOOKUP(Y59, 【参考】数式用!$A$2:$B$48, 2, FALSE), "")))</f>
        <v>#N/A</v>
      </c>
      <c r="AA59" s="49"/>
    </row>
    <row r="60" customFormat="false" ht="33.75" hidden="false" customHeight="true" outlineLevel="0" collapsed="false">
      <c r="A60" s="9"/>
      <c r="B60" s="50" t="n">
        <f aca="false">B59+1</f>
        <v>22</v>
      </c>
      <c r="C60" s="51"/>
      <c r="D60" s="51"/>
      <c r="E60" s="51"/>
      <c r="F60" s="51"/>
      <c r="G60" s="51"/>
      <c r="H60" s="51"/>
      <c r="I60" s="51"/>
      <c r="J60" s="51"/>
      <c r="K60" s="51"/>
      <c r="L60" s="51"/>
      <c r="M60" s="54"/>
      <c r="N60" s="54"/>
      <c r="O60" s="54"/>
      <c r="P60" s="54"/>
      <c r="Q60" s="54"/>
      <c r="R60" s="44"/>
      <c r="S60" s="44"/>
      <c r="T60" s="44"/>
      <c r="U60" s="44"/>
      <c r="V60" s="44"/>
      <c r="W60" s="45"/>
      <c r="X60" s="55"/>
      <c r="Y60" s="53"/>
      <c r="Z60" s="48" t="e">
        <f aca="false">IFERROR(VLOOKUP(Y60, 【参考】数式用!$A$2:$B$48, 2, FALSE), "")))</f>
        <v>#N/A</v>
      </c>
      <c r="AA60" s="49"/>
    </row>
    <row r="61" customFormat="false" ht="33.75" hidden="false" customHeight="true" outlineLevel="0" collapsed="false">
      <c r="A61" s="9"/>
      <c r="B61" s="50" t="n">
        <f aca="false">B60+1</f>
        <v>23</v>
      </c>
      <c r="C61" s="51"/>
      <c r="D61" s="51"/>
      <c r="E61" s="51"/>
      <c r="F61" s="51"/>
      <c r="G61" s="51"/>
      <c r="H61" s="51"/>
      <c r="I61" s="51"/>
      <c r="J61" s="51"/>
      <c r="K61" s="51"/>
      <c r="L61" s="51"/>
      <c r="M61" s="54"/>
      <c r="N61" s="54"/>
      <c r="O61" s="54"/>
      <c r="P61" s="54"/>
      <c r="Q61" s="54"/>
      <c r="R61" s="44"/>
      <c r="S61" s="44"/>
      <c r="T61" s="44"/>
      <c r="U61" s="44"/>
      <c r="V61" s="44"/>
      <c r="W61" s="45"/>
      <c r="X61" s="55"/>
      <c r="Y61" s="53"/>
      <c r="Z61" s="48" t="e">
        <f aca="false">IFERROR(VLOOKUP(Y61, 【参考】数式用!$A$2:$B$48, 2, FALSE), "")))</f>
        <v>#N/A</v>
      </c>
      <c r="AA61" s="49"/>
    </row>
    <row r="62" customFormat="false" ht="33.75" hidden="false" customHeight="true" outlineLevel="0" collapsed="false">
      <c r="A62" s="9"/>
      <c r="B62" s="50" t="n">
        <f aca="false">B61+1</f>
        <v>24</v>
      </c>
      <c r="C62" s="51"/>
      <c r="D62" s="51"/>
      <c r="E62" s="51"/>
      <c r="F62" s="51"/>
      <c r="G62" s="51"/>
      <c r="H62" s="51"/>
      <c r="I62" s="51"/>
      <c r="J62" s="51"/>
      <c r="K62" s="51"/>
      <c r="L62" s="51"/>
      <c r="M62" s="54"/>
      <c r="N62" s="54"/>
      <c r="O62" s="54"/>
      <c r="P62" s="54"/>
      <c r="Q62" s="54"/>
      <c r="R62" s="44"/>
      <c r="S62" s="44"/>
      <c r="T62" s="44"/>
      <c r="U62" s="44"/>
      <c r="V62" s="44"/>
      <c r="W62" s="45"/>
      <c r="X62" s="55"/>
      <c r="Y62" s="53"/>
      <c r="Z62" s="48" t="e">
        <f aca="false">IFERROR(VLOOKUP(Y62, 【参考】数式用!$A$2:$B$48, 2, FALSE), "")))</f>
        <v>#N/A</v>
      </c>
      <c r="AA62" s="49"/>
    </row>
    <row r="63" customFormat="false" ht="33.75" hidden="false" customHeight="true" outlineLevel="0" collapsed="false">
      <c r="A63" s="9"/>
      <c r="B63" s="50" t="n">
        <f aca="false">B62+1</f>
        <v>25</v>
      </c>
      <c r="C63" s="51"/>
      <c r="D63" s="51"/>
      <c r="E63" s="51"/>
      <c r="F63" s="51"/>
      <c r="G63" s="51"/>
      <c r="H63" s="51"/>
      <c r="I63" s="51"/>
      <c r="J63" s="51"/>
      <c r="K63" s="51"/>
      <c r="L63" s="51"/>
      <c r="M63" s="54"/>
      <c r="N63" s="54"/>
      <c r="O63" s="54"/>
      <c r="P63" s="54"/>
      <c r="Q63" s="54"/>
      <c r="R63" s="44"/>
      <c r="S63" s="44"/>
      <c r="T63" s="44"/>
      <c r="U63" s="44"/>
      <c r="V63" s="44"/>
      <c r="W63" s="45"/>
      <c r="X63" s="55"/>
      <c r="Y63" s="53"/>
      <c r="Z63" s="48" t="e">
        <f aca="false">IFERROR(VLOOKUP(Y63, 【参考】数式用!$A$2:$B$48, 2, FALSE), "")))</f>
        <v>#N/A</v>
      </c>
      <c r="AA63" s="49"/>
    </row>
    <row r="64" customFormat="false" ht="33.75" hidden="false" customHeight="true" outlineLevel="0" collapsed="false">
      <c r="A64" s="9"/>
      <c r="B64" s="50" t="n">
        <f aca="false">B63+1</f>
        <v>26</v>
      </c>
      <c r="C64" s="51"/>
      <c r="D64" s="51"/>
      <c r="E64" s="51"/>
      <c r="F64" s="51"/>
      <c r="G64" s="51"/>
      <c r="H64" s="51"/>
      <c r="I64" s="51"/>
      <c r="J64" s="51"/>
      <c r="K64" s="51"/>
      <c r="L64" s="51"/>
      <c r="M64" s="54"/>
      <c r="N64" s="54"/>
      <c r="O64" s="54"/>
      <c r="P64" s="54"/>
      <c r="Q64" s="54"/>
      <c r="R64" s="44"/>
      <c r="S64" s="44"/>
      <c r="T64" s="44"/>
      <c r="U64" s="44"/>
      <c r="V64" s="44"/>
      <c r="W64" s="45"/>
      <c r="X64" s="55"/>
      <c r="Y64" s="53"/>
      <c r="Z64" s="48" t="e">
        <f aca="false">IFERROR(VLOOKUP(Y64, 【参考】数式用!$A$2:$B$48, 2, FALSE), "")))</f>
        <v>#N/A</v>
      </c>
      <c r="AA64" s="49"/>
    </row>
    <row r="65" customFormat="false" ht="33.75" hidden="false" customHeight="true" outlineLevel="0" collapsed="false">
      <c r="A65" s="9"/>
      <c r="B65" s="50" t="n">
        <f aca="false">B64+1</f>
        <v>27</v>
      </c>
      <c r="C65" s="51"/>
      <c r="D65" s="51"/>
      <c r="E65" s="51"/>
      <c r="F65" s="51"/>
      <c r="G65" s="51"/>
      <c r="H65" s="51"/>
      <c r="I65" s="51"/>
      <c r="J65" s="51"/>
      <c r="K65" s="51"/>
      <c r="L65" s="51"/>
      <c r="M65" s="54"/>
      <c r="N65" s="54"/>
      <c r="O65" s="54"/>
      <c r="P65" s="54"/>
      <c r="Q65" s="54"/>
      <c r="R65" s="44"/>
      <c r="S65" s="44"/>
      <c r="T65" s="44"/>
      <c r="U65" s="44"/>
      <c r="V65" s="44"/>
      <c r="W65" s="45"/>
      <c r="X65" s="55"/>
      <c r="Y65" s="53"/>
      <c r="Z65" s="48" t="e">
        <f aca="false">IFERROR(VLOOKUP(Y65, 【参考】数式用!$A$2:$B$48, 2, FALSE), "")))</f>
        <v>#N/A</v>
      </c>
      <c r="AA65" s="49"/>
    </row>
    <row r="66" customFormat="false" ht="33.75" hidden="false" customHeight="true" outlineLevel="0" collapsed="false">
      <c r="A66" s="9"/>
      <c r="B66" s="50" t="n">
        <f aca="false">B65+1</f>
        <v>28</v>
      </c>
      <c r="C66" s="51"/>
      <c r="D66" s="51"/>
      <c r="E66" s="51"/>
      <c r="F66" s="51"/>
      <c r="G66" s="51"/>
      <c r="H66" s="51"/>
      <c r="I66" s="51"/>
      <c r="J66" s="51"/>
      <c r="K66" s="51"/>
      <c r="L66" s="51"/>
      <c r="M66" s="54"/>
      <c r="N66" s="54"/>
      <c r="O66" s="54"/>
      <c r="P66" s="54"/>
      <c r="Q66" s="54"/>
      <c r="R66" s="44"/>
      <c r="S66" s="44"/>
      <c r="T66" s="44"/>
      <c r="U66" s="44"/>
      <c r="V66" s="44"/>
      <c r="W66" s="45"/>
      <c r="X66" s="55"/>
      <c r="Y66" s="53"/>
      <c r="Z66" s="48" t="e">
        <f aca="false">IFERROR(VLOOKUP(Y66, 【参考】数式用!$A$2:$B$48, 2, FALSE), "")))</f>
        <v>#N/A</v>
      </c>
      <c r="AA66" s="49"/>
    </row>
    <row r="67" customFormat="false" ht="33.75" hidden="false" customHeight="true" outlineLevel="0" collapsed="false">
      <c r="A67" s="9"/>
      <c r="B67" s="50" t="n">
        <f aca="false">B66+1</f>
        <v>29</v>
      </c>
      <c r="C67" s="51"/>
      <c r="D67" s="51"/>
      <c r="E67" s="51"/>
      <c r="F67" s="51"/>
      <c r="G67" s="51"/>
      <c r="H67" s="51"/>
      <c r="I67" s="51"/>
      <c r="J67" s="51"/>
      <c r="K67" s="51"/>
      <c r="L67" s="51"/>
      <c r="M67" s="54"/>
      <c r="N67" s="54"/>
      <c r="O67" s="54"/>
      <c r="P67" s="54"/>
      <c r="Q67" s="54"/>
      <c r="R67" s="44"/>
      <c r="S67" s="44"/>
      <c r="T67" s="44"/>
      <c r="U67" s="44"/>
      <c r="V67" s="44"/>
      <c r="W67" s="45"/>
      <c r="X67" s="55"/>
      <c r="Y67" s="53"/>
      <c r="Z67" s="48" t="e">
        <f aca="false">IFERROR(VLOOKUP(Y67, 【参考】数式用!$A$2:$B$48, 2, FALSE), "")))</f>
        <v>#N/A</v>
      </c>
      <c r="AA67" s="49"/>
    </row>
    <row r="68" customFormat="false" ht="33.75" hidden="false" customHeight="true" outlineLevel="0" collapsed="false">
      <c r="A68" s="9"/>
      <c r="B68" s="50" t="n">
        <f aca="false">B67+1</f>
        <v>30</v>
      </c>
      <c r="C68" s="51"/>
      <c r="D68" s="51"/>
      <c r="E68" s="51"/>
      <c r="F68" s="51"/>
      <c r="G68" s="51"/>
      <c r="H68" s="51"/>
      <c r="I68" s="51"/>
      <c r="J68" s="51"/>
      <c r="K68" s="51"/>
      <c r="L68" s="51"/>
      <c r="M68" s="54"/>
      <c r="N68" s="54"/>
      <c r="O68" s="54"/>
      <c r="P68" s="54"/>
      <c r="Q68" s="54"/>
      <c r="R68" s="44"/>
      <c r="S68" s="44"/>
      <c r="T68" s="44"/>
      <c r="U68" s="44"/>
      <c r="V68" s="44"/>
      <c r="W68" s="45"/>
      <c r="X68" s="55"/>
      <c r="Y68" s="53"/>
      <c r="Z68" s="48" t="e">
        <f aca="false">IFERROR(VLOOKUP(Y68, 【参考】数式用!$A$2:$B$48, 2, FALSE), "")))</f>
        <v>#N/A</v>
      </c>
      <c r="AA68" s="49"/>
    </row>
    <row r="69" customFormat="false" ht="33.75" hidden="false" customHeight="true" outlineLevel="0" collapsed="false">
      <c r="A69" s="9"/>
      <c r="B69" s="50" t="n">
        <f aca="false">B68+1</f>
        <v>31</v>
      </c>
      <c r="C69" s="51"/>
      <c r="D69" s="51"/>
      <c r="E69" s="51"/>
      <c r="F69" s="51"/>
      <c r="G69" s="51"/>
      <c r="H69" s="51"/>
      <c r="I69" s="51"/>
      <c r="J69" s="51"/>
      <c r="K69" s="51"/>
      <c r="L69" s="51"/>
      <c r="M69" s="54"/>
      <c r="N69" s="54"/>
      <c r="O69" s="54"/>
      <c r="P69" s="54"/>
      <c r="Q69" s="54"/>
      <c r="R69" s="44"/>
      <c r="S69" s="44"/>
      <c r="T69" s="44"/>
      <c r="U69" s="44"/>
      <c r="V69" s="44"/>
      <c r="W69" s="45"/>
      <c r="X69" s="55"/>
      <c r="Y69" s="53"/>
      <c r="Z69" s="48" t="e">
        <f aca="false">IFERROR(VLOOKUP(Y69, 【参考】数式用!$A$2:$B$48, 2, FALSE), "")))</f>
        <v>#N/A</v>
      </c>
      <c r="AA69" s="49"/>
    </row>
    <row r="70" customFormat="false" ht="33.75" hidden="false" customHeight="true" outlineLevel="0" collapsed="false">
      <c r="A70" s="9"/>
      <c r="B70" s="50" t="n">
        <f aca="false">B69+1</f>
        <v>32</v>
      </c>
      <c r="C70" s="51"/>
      <c r="D70" s="51"/>
      <c r="E70" s="51"/>
      <c r="F70" s="51"/>
      <c r="G70" s="51"/>
      <c r="H70" s="51"/>
      <c r="I70" s="51"/>
      <c r="J70" s="51"/>
      <c r="K70" s="51"/>
      <c r="L70" s="51"/>
      <c r="M70" s="54"/>
      <c r="N70" s="54"/>
      <c r="O70" s="54"/>
      <c r="P70" s="54"/>
      <c r="Q70" s="54"/>
      <c r="R70" s="44"/>
      <c r="S70" s="44"/>
      <c r="T70" s="44"/>
      <c r="U70" s="44"/>
      <c r="V70" s="44"/>
      <c r="W70" s="45"/>
      <c r="X70" s="55"/>
      <c r="Y70" s="53"/>
      <c r="Z70" s="48" t="e">
        <f aca="false">IFERROR(VLOOKUP(Y70, 【参考】数式用!$A$2:$B$48, 2, FALSE), "")))</f>
        <v>#N/A</v>
      </c>
      <c r="AA70" s="49"/>
    </row>
    <row r="71" customFormat="false" ht="33.75" hidden="false" customHeight="true" outlineLevel="0" collapsed="false">
      <c r="A71" s="9"/>
      <c r="B71" s="50" t="n">
        <f aca="false">B70+1</f>
        <v>33</v>
      </c>
      <c r="C71" s="51"/>
      <c r="D71" s="51"/>
      <c r="E71" s="51"/>
      <c r="F71" s="51"/>
      <c r="G71" s="51"/>
      <c r="H71" s="51"/>
      <c r="I71" s="51"/>
      <c r="J71" s="51"/>
      <c r="K71" s="51"/>
      <c r="L71" s="51"/>
      <c r="M71" s="54"/>
      <c r="N71" s="54"/>
      <c r="O71" s="54"/>
      <c r="P71" s="54"/>
      <c r="Q71" s="54"/>
      <c r="R71" s="44"/>
      <c r="S71" s="44"/>
      <c r="T71" s="44"/>
      <c r="U71" s="44"/>
      <c r="V71" s="44"/>
      <c r="W71" s="45"/>
      <c r="X71" s="55"/>
      <c r="Y71" s="53"/>
      <c r="Z71" s="48" t="e">
        <f aca="false">IFERROR(VLOOKUP(Y71, 【参考】数式用!$A$2:$B$48, 2, FALSE), "")))</f>
        <v>#N/A</v>
      </c>
      <c r="AA71" s="49"/>
    </row>
    <row r="72" customFormat="false" ht="33.75" hidden="false" customHeight="true" outlineLevel="0" collapsed="false">
      <c r="A72" s="9"/>
      <c r="B72" s="50" t="n">
        <f aca="false">B71+1</f>
        <v>34</v>
      </c>
      <c r="C72" s="51"/>
      <c r="D72" s="51"/>
      <c r="E72" s="51"/>
      <c r="F72" s="51"/>
      <c r="G72" s="51"/>
      <c r="H72" s="51"/>
      <c r="I72" s="51"/>
      <c r="J72" s="51"/>
      <c r="K72" s="51"/>
      <c r="L72" s="51"/>
      <c r="M72" s="54"/>
      <c r="N72" s="54"/>
      <c r="O72" s="54"/>
      <c r="P72" s="54"/>
      <c r="Q72" s="54"/>
      <c r="R72" s="44"/>
      <c r="S72" s="44"/>
      <c r="T72" s="44"/>
      <c r="U72" s="44"/>
      <c r="V72" s="44"/>
      <c r="W72" s="45"/>
      <c r="X72" s="55"/>
      <c r="Y72" s="53"/>
      <c r="Z72" s="48" t="e">
        <f aca="false">IFERROR(VLOOKUP(Y72, 【参考】数式用!$A$2:$B$48, 2, FALSE), "")))</f>
        <v>#N/A</v>
      </c>
      <c r="AA72" s="49"/>
    </row>
    <row r="73" customFormat="false" ht="33.75" hidden="false" customHeight="true" outlineLevel="0" collapsed="false">
      <c r="A73" s="9"/>
      <c r="B73" s="50" t="n">
        <f aca="false">B72+1</f>
        <v>35</v>
      </c>
      <c r="C73" s="51"/>
      <c r="D73" s="51"/>
      <c r="E73" s="51"/>
      <c r="F73" s="51"/>
      <c r="G73" s="51"/>
      <c r="H73" s="51"/>
      <c r="I73" s="51"/>
      <c r="J73" s="51"/>
      <c r="K73" s="51"/>
      <c r="L73" s="51"/>
      <c r="M73" s="54"/>
      <c r="N73" s="54"/>
      <c r="O73" s="54"/>
      <c r="P73" s="54"/>
      <c r="Q73" s="54"/>
      <c r="R73" s="44"/>
      <c r="S73" s="44"/>
      <c r="T73" s="44"/>
      <c r="U73" s="44"/>
      <c r="V73" s="44"/>
      <c r="W73" s="45"/>
      <c r="X73" s="55"/>
      <c r="Y73" s="53"/>
      <c r="Z73" s="48" t="e">
        <f aca="false">IFERROR(VLOOKUP(Y73, 【参考】数式用!$A$2:$B$48, 2, FALSE), "")))</f>
        <v>#N/A</v>
      </c>
      <c r="AA73" s="49"/>
    </row>
    <row r="74" customFormat="false" ht="33.75" hidden="false" customHeight="true" outlineLevel="0" collapsed="false">
      <c r="A74" s="9"/>
      <c r="B74" s="50" t="n">
        <f aca="false">B73+1</f>
        <v>36</v>
      </c>
      <c r="C74" s="51"/>
      <c r="D74" s="51"/>
      <c r="E74" s="51"/>
      <c r="F74" s="51"/>
      <c r="G74" s="51"/>
      <c r="H74" s="51"/>
      <c r="I74" s="51"/>
      <c r="J74" s="51"/>
      <c r="K74" s="51"/>
      <c r="L74" s="51"/>
      <c r="M74" s="54"/>
      <c r="N74" s="54"/>
      <c r="O74" s="54"/>
      <c r="P74" s="54"/>
      <c r="Q74" s="54"/>
      <c r="R74" s="44"/>
      <c r="S74" s="44"/>
      <c r="T74" s="44"/>
      <c r="U74" s="44"/>
      <c r="V74" s="44"/>
      <c r="W74" s="45"/>
      <c r="X74" s="55"/>
      <c r="Y74" s="53"/>
      <c r="Z74" s="48" t="e">
        <f aca="false">IFERROR(VLOOKUP(Y74, 【参考】数式用!$A$2:$B$48, 2, FALSE), "")))</f>
        <v>#N/A</v>
      </c>
      <c r="AA74" s="49"/>
    </row>
    <row r="75" customFormat="false" ht="33.75" hidden="false" customHeight="true" outlineLevel="0" collapsed="false">
      <c r="A75" s="9"/>
      <c r="B75" s="50" t="n">
        <f aca="false">B74+1</f>
        <v>37</v>
      </c>
      <c r="C75" s="51"/>
      <c r="D75" s="51"/>
      <c r="E75" s="51"/>
      <c r="F75" s="51"/>
      <c r="G75" s="51"/>
      <c r="H75" s="51"/>
      <c r="I75" s="51"/>
      <c r="J75" s="51"/>
      <c r="K75" s="51"/>
      <c r="L75" s="51"/>
      <c r="M75" s="54"/>
      <c r="N75" s="54"/>
      <c r="O75" s="54"/>
      <c r="P75" s="54"/>
      <c r="Q75" s="54"/>
      <c r="R75" s="44"/>
      <c r="S75" s="44"/>
      <c r="T75" s="44"/>
      <c r="U75" s="44"/>
      <c r="V75" s="44"/>
      <c r="W75" s="45"/>
      <c r="X75" s="55"/>
      <c r="Y75" s="53"/>
      <c r="Z75" s="48" t="e">
        <f aca="false">IFERROR(VLOOKUP(Y75, 【参考】数式用!$A$2:$B$48, 2, FALSE), "")))</f>
        <v>#N/A</v>
      </c>
      <c r="AA75" s="49"/>
    </row>
    <row r="76" customFormat="false" ht="33.75" hidden="false" customHeight="true" outlineLevel="0" collapsed="false">
      <c r="A76" s="9"/>
      <c r="B76" s="50" t="n">
        <f aca="false">B75+1</f>
        <v>38</v>
      </c>
      <c r="C76" s="51"/>
      <c r="D76" s="51"/>
      <c r="E76" s="51"/>
      <c r="F76" s="51"/>
      <c r="G76" s="51"/>
      <c r="H76" s="51"/>
      <c r="I76" s="51"/>
      <c r="J76" s="51"/>
      <c r="K76" s="51"/>
      <c r="L76" s="51"/>
      <c r="M76" s="54"/>
      <c r="N76" s="54"/>
      <c r="O76" s="54"/>
      <c r="P76" s="54"/>
      <c r="Q76" s="54"/>
      <c r="R76" s="44"/>
      <c r="S76" s="44"/>
      <c r="T76" s="44"/>
      <c r="U76" s="44"/>
      <c r="V76" s="44"/>
      <c r="W76" s="45"/>
      <c r="X76" s="55"/>
      <c r="Y76" s="53"/>
      <c r="Z76" s="48" t="e">
        <f aca="false">IFERROR(VLOOKUP(Y76, 【参考】数式用!$A$2:$B$48, 2, FALSE), "")))</f>
        <v>#N/A</v>
      </c>
      <c r="AA76" s="49"/>
    </row>
    <row r="77" customFormat="false" ht="33.75" hidden="false" customHeight="true" outlineLevel="0" collapsed="false">
      <c r="A77" s="9"/>
      <c r="B77" s="50" t="n">
        <f aca="false">B76+1</f>
        <v>39</v>
      </c>
      <c r="C77" s="51"/>
      <c r="D77" s="51"/>
      <c r="E77" s="51"/>
      <c r="F77" s="51"/>
      <c r="G77" s="51"/>
      <c r="H77" s="51"/>
      <c r="I77" s="51"/>
      <c r="J77" s="51"/>
      <c r="K77" s="51"/>
      <c r="L77" s="51"/>
      <c r="M77" s="54"/>
      <c r="N77" s="54"/>
      <c r="O77" s="54"/>
      <c r="P77" s="54"/>
      <c r="Q77" s="54"/>
      <c r="R77" s="44"/>
      <c r="S77" s="44"/>
      <c r="T77" s="44"/>
      <c r="U77" s="44"/>
      <c r="V77" s="44"/>
      <c r="W77" s="45"/>
      <c r="X77" s="55"/>
      <c r="Y77" s="53"/>
      <c r="Z77" s="48" t="e">
        <f aca="false">IFERROR(VLOOKUP(Y77, 【参考】数式用!$A$2:$B$48, 2, FALSE), "")))</f>
        <v>#N/A</v>
      </c>
      <c r="AA77" s="49"/>
    </row>
    <row r="78" customFormat="false" ht="33.75" hidden="false" customHeight="true" outlineLevel="0" collapsed="false">
      <c r="A78" s="9"/>
      <c r="B78" s="50" t="n">
        <f aca="false">B77+1</f>
        <v>40</v>
      </c>
      <c r="C78" s="51"/>
      <c r="D78" s="51"/>
      <c r="E78" s="51"/>
      <c r="F78" s="51"/>
      <c r="G78" s="51"/>
      <c r="H78" s="51"/>
      <c r="I78" s="51"/>
      <c r="J78" s="51"/>
      <c r="K78" s="51"/>
      <c r="L78" s="51"/>
      <c r="M78" s="54"/>
      <c r="N78" s="54"/>
      <c r="O78" s="54"/>
      <c r="P78" s="54"/>
      <c r="Q78" s="54"/>
      <c r="R78" s="44"/>
      <c r="S78" s="44"/>
      <c r="T78" s="44"/>
      <c r="U78" s="44"/>
      <c r="V78" s="44"/>
      <c r="W78" s="45"/>
      <c r="X78" s="55"/>
      <c r="Y78" s="53"/>
      <c r="Z78" s="48" t="e">
        <f aca="false">IFERROR(VLOOKUP(Y78, 【参考】数式用!$A$2:$B$48, 2, FALSE), "")))</f>
        <v>#N/A</v>
      </c>
      <c r="AA78" s="49"/>
    </row>
    <row r="79" customFormat="false" ht="33.75" hidden="false" customHeight="true" outlineLevel="0" collapsed="false">
      <c r="A79" s="9"/>
      <c r="B79" s="50" t="n">
        <f aca="false">B78+1</f>
        <v>41</v>
      </c>
      <c r="C79" s="51"/>
      <c r="D79" s="51"/>
      <c r="E79" s="51"/>
      <c r="F79" s="51"/>
      <c r="G79" s="51"/>
      <c r="H79" s="51"/>
      <c r="I79" s="51"/>
      <c r="J79" s="51"/>
      <c r="K79" s="51"/>
      <c r="L79" s="51"/>
      <c r="M79" s="54"/>
      <c r="N79" s="54"/>
      <c r="O79" s="54"/>
      <c r="P79" s="54"/>
      <c r="Q79" s="54"/>
      <c r="R79" s="44"/>
      <c r="S79" s="44"/>
      <c r="T79" s="44"/>
      <c r="U79" s="44"/>
      <c r="V79" s="44"/>
      <c r="W79" s="45"/>
      <c r="X79" s="55"/>
      <c r="Y79" s="53"/>
      <c r="Z79" s="48" t="e">
        <f aca="false">IFERROR(VLOOKUP(Y79, 【参考】数式用!$A$2:$B$48, 2, FALSE), "")))</f>
        <v>#N/A</v>
      </c>
      <c r="AA79" s="49"/>
    </row>
    <row r="80" customFormat="false" ht="33.75" hidden="false" customHeight="true" outlineLevel="0" collapsed="false">
      <c r="A80" s="9"/>
      <c r="B80" s="50" t="n">
        <f aca="false">B79+1</f>
        <v>42</v>
      </c>
      <c r="C80" s="51"/>
      <c r="D80" s="51"/>
      <c r="E80" s="51"/>
      <c r="F80" s="51"/>
      <c r="G80" s="51"/>
      <c r="H80" s="51"/>
      <c r="I80" s="51"/>
      <c r="J80" s="51"/>
      <c r="K80" s="51"/>
      <c r="L80" s="51"/>
      <c r="M80" s="54"/>
      <c r="N80" s="54"/>
      <c r="O80" s="54"/>
      <c r="P80" s="54"/>
      <c r="Q80" s="54"/>
      <c r="R80" s="44"/>
      <c r="S80" s="44"/>
      <c r="T80" s="44"/>
      <c r="U80" s="44"/>
      <c r="V80" s="44"/>
      <c r="W80" s="45"/>
      <c r="X80" s="55"/>
      <c r="Y80" s="53"/>
      <c r="Z80" s="48" t="e">
        <f aca="false">IFERROR(VLOOKUP(Y80, 【参考】数式用!$A$2:$B$48, 2, FALSE), "")))</f>
        <v>#N/A</v>
      </c>
      <c r="AA80" s="49"/>
    </row>
    <row r="81" customFormat="false" ht="33.75" hidden="false" customHeight="true" outlineLevel="0" collapsed="false">
      <c r="A81" s="9"/>
      <c r="B81" s="50" t="n">
        <f aca="false">B80+1</f>
        <v>43</v>
      </c>
      <c r="C81" s="51"/>
      <c r="D81" s="51"/>
      <c r="E81" s="51"/>
      <c r="F81" s="51"/>
      <c r="G81" s="51"/>
      <c r="H81" s="51"/>
      <c r="I81" s="51"/>
      <c r="J81" s="51"/>
      <c r="K81" s="51"/>
      <c r="L81" s="51"/>
      <c r="M81" s="54"/>
      <c r="N81" s="54"/>
      <c r="O81" s="54"/>
      <c r="P81" s="54"/>
      <c r="Q81" s="54"/>
      <c r="R81" s="44"/>
      <c r="S81" s="44"/>
      <c r="T81" s="44"/>
      <c r="U81" s="44"/>
      <c r="V81" s="44"/>
      <c r="W81" s="45"/>
      <c r="X81" s="55"/>
      <c r="Y81" s="53"/>
      <c r="Z81" s="48" t="e">
        <f aca="false">IFERROR(VLOOKUP(Y81, 【参考】数式用!$A$2:$B$48, 2, FALSE), "")))</f>
        <v>#N/A</v>
      </c>
      <c r="AA81" s="49"/>
    </row>
    <row r="82" customFormat="false" ht="33.75" hidden="false" customHeight="true" outlineLevel="0" collapsed="false">
      <c r="A82" s="9"/>
      <c r="B82" s="50" t="n">
        <f aca="false">B81+1</f>
        <v>44</v>
      </c>
      <c r="C82" s="51"/>
      <c r="D82" s="51"/>
      <c r="E82" s="51"/>
      <c r="F82" s="51"/>
      <c r="G82" s="51"/>
      <c r="H82" s="51"/>
      <c r="I82" s="51"/>
      <c r="J82" s="51"/>
      <c r="K82" s="51"/>
      <c r="L82" s="51"/>
      <c r="M82" s="54"/>
      <c r="N82" s="54"/>
      <c r="O82" s="54"/>
      <c r="P82" s="54"/>
      <c r="Q82" s="54"/>
      <c r="R82" s="44"/>
      <c r="S82" s="44"/>
      <c r="T82" s="44"/>
      <c r="U82" s="44"/>
      <c r="V82" s="44"/>
      <c r="W82" s="45"/>
      <c r="X82" s="55"/>
      <c r="Y82" s="53"/>
      <c r="Z82" s="48" t="e">
        <f aca="false">IFERROR(VLOOKUP(Y82, 【参考】数式用!$A$2:$B$48, 2, FALSE), "")))</f>
        <v>#N/A</v>
      </c>
      <c r="AA82" s="49"/>
    </row>
    <row r="83" customFormat="false" ht="33.75" hidden="false" customHeight="true" outlineLevel="0" collapsed="false">
      <c r="A83" s="9"/>
      <c r="B83" s="50" t="n">
        <f aca="false">B82+1</f>
        <v>45</v>
      </c>
      <c r="C83" s="51"/>
      <c r="D83" s="51"/>
      <c r="E83" s="51"/>
      <c r="F83" s="51"/>
      <c r="G83" s="51"/>
      <c r="H83" s="51"/>
      <c r="I83" s="51"/>
      <c r="J83" s="51"/>
      <c r="K83" s="51"/>
      <c r="L83" s="51"/>
      <c r="M83" s="54"/>
      <c r="N83" s="54"/>
      <c r="O83" s="54"/>
      <c r="P83" s="54"/>
      <c r="Q83" s="54"/>
      <c r="R83" s="44"/>
      <c r="S83" s="44"/>
      <c r="T83" s="44"/>
      <c r="U83" s="44"/>
      <c r="V83" s="44"/>
      <c r="W83" s="45"/>
      <c r="X83" s="55"/>
      <c r="Y83" s="53"/>
      <c r="Z83" s="48" t="e">
        <f aca="false">IFERROR(VLOOKUP(Y83, 【参考】数式用!$A$2:$B$48, 2, FALSE), "")))</f>
        <v>#N/A</v>
      </c>
      <c r="AA83" s="49"/>
    </row>
    <row r="84" customFormat="false" ht="33.75" hidden="false" customHeight="true" outlineLevel="0" collapsed="false">
      <c r="A84" s="9"/>
      <c r="B84" s="50" t="n">
        <f aca="false">B83+1</f>
        <v>46</v>
      </c>
      <c r="C84" s="51"/>
      <c r="D84" s="51"/>
      <c r="E84" s="51"/>
      <c r="F84" s="51"/>
      <c r="G84" s="51"/>
      <c r="H84" s="51"/>
      <c r="I84" s="51"/>
      <c r="J84" s="51"/>
      <c r="K84" s="51"/>
      <c r="L84" s="51"/>
      <c r="M84" s="54"/>
      <c r="N84" s="54"/>
      <c r="O84" s="54"/>
      <c r="P84" s="54"/>
      <c r="Q84" s="54"/>
      <c r="R84" s="44"/>
      <c r="S84" s="44"/>
      <c r="T84" s="44"/>
      <c r="U84" s="44"/>
      <c r="V84" s="44"/>
      <c r="W84" s="45"/>
      <c r="X84" s="55"/>
      <c r="Y84" s="53"/>
      <c r="Z84" s="48" t="e">
        <f aca="false">IFERROR(VLOOKUP(Y84, 【参考】数式用!$A$2:$B$48, 2, FALSE), "")))</f>
        <v>#N/A</v>
      </c>
      <c r="AA84" s="49"/>
    </row>
    <row r="85" customFormat="false" ht="33.75" hidden="false" customHeight="true" outlineLevel="0" collapsed="false">
      <c r="A85" s="9"/>
      <c r="B85" s="50" t="n">
        <f aca="false">B84+1</f>
        <v>47</v>
      </c>
      <c r="C85" s="51"/>
      <c r="D85" s="51"/>
      <c r="E85" s="51"/>
      <c r="F85" s="51"/>
      <c r="G85" s="51"/>
      <c r="H85" s="51"/>
      <c r="I85" s="51"/>
      <c r="J85" s="51"/>
      <c r="K85" s="51"/>
      <c r="L85" s="51"/>
      <c r="M85" s="54"/>
      <c r="N85" s="54"/>
      <c r="O85" s="54"/>
      <c r="P85" s="54"/>
      <c r="Q85" s="54"/>
      <c r="R85" s="44"/>
      <c r="S85" s="44"/>
      <c r="T85" s="44"/>
      <c r="U85" s="44"/>
      <c r="V85" s="44"/>
      <c r="W85" s="45"/>
      <c r="X85" s="55"/>
      <c r="Y85" s="53"/>
      <c r="Z85" s="48" t="e">
        <f aca="false">IFERROR(VLOOKUP(Y85, 【参考】数式用!$A$2:$B$48, 2, FALSE), "")))</f>
        <v>#N/A</v>
      </c>
      <c r="AA85" s="49"/>
    </row>
    <row r="86" customFormat="false" ht="33.75" hidden="false" customHeight="true" outlineLevel="0" collapsed="false">
      <c r="A86" s="9"/>
      <c r="B86" s="50" t="n">
        <f aca="false">B85+1</f>
        <v>48</v>
      </c>
      <c r="C86" s="51"/>
      <c r="D86" s="51"/>
      <c r="E86" s="51"/>
      <c r="F86" s="51"/>
      <c r="G86" s="51"/>
      <c r="H86" s="51"/>
      <c r="I86" s="51"/>
      <c r="J86" s="51"/>
      <c r="K86" s="51"/>
      <c r="L86" s="51"/>
      <c r="M86" s="54"/>
      <c r="N86" s="54"/>
      <c r="O86" s="54"/>
      <c r="P86" s="54"/>
      <c r="Q86" s="54"/>
      <c r="R86" s="44"/>
      <c r="S86" s="44"/>
      <c r="T86" s="44"/>
      <c r="U86" s="44"/>
      <c r="V86" s="44"/>
      <c r="W86" s="45"/>
      <c r="X86" s="52"/>
      <c r="Y86" s="53"/>
      <c r="Z86" s="48" t="e">
        <f aca="false">IFERROR(VLOOKUP(Y86, 【参考】数式用!$A$2:$B$48, 2, FALSE), "")))</f>
        <v>#N/A</v>
      </c>
      <c r="AA86" s="49"/>
    </row>
    <row r="87" customFormat="false" ht="33.75" hidden="false" customHeight="true" outlineLevel="0" collapsed="false">
      <c r="A87" s="9"/>
      <c r="B87" s="50" t="n">
        <f aca="false">B86+1</f>
        <v>49</v>
      </c>
      <c r="C87" s="51"/>
      <c r="D87" s="51"/>
      <c r="E87" s="51"/>
      <c r="F87" s="51"/>
      <c r="G87" s="51"/>
      <c r="H87" s="51"/>
      <c r="I87" s="51"/>
      <c r="J87" s="51"/>
      <c r="K87" s="51"/>
      <c r="L87" s="51"/>
      <c r="M87" s="54"/>
      <c r="N87" s="54"/>
      <c r="O87" s="54"/>
      <c r="P87" s="54"/>
      <c r="Q87" s="54"/>
      <c r="R87" s="44"/>
      <c r="S87" s="44"/>
      <c r="T87" s="44"/>
      <c r="U87" s="44"/>
      <c r="V87" s="44"/>
      <c r="W87" s="45"/>
      <c r="X87" s="52"/>
      <c r="Y87" s="53"/>
      <c r="Z87" s="48" t="e">
        <f aca="false">IFERROR(VLOOKUP(Y87, 【参考】数式用!$A$2:$B$48, 2, FALSE), "")))</f>
        <v>#N/A</v>
      </c>
      <c r="AA87" s="49"/>
    </row>
    <row r="88" customFormat="false" ht="33.75" hidden="false" customHeight="true" outlineLevel="0" collapsed="false">
      <c r="A88" s="9"/>
      <c r="B88" s="50" t="n">
        <f aca="false">B87+1</f>
        <v>50</v>
      </c>
      <c r="C88" s="51"/>
      <c r="D88" s="51"/>
      <c r="E88" s="51"/>
      <c r="F88" s="51"/>
      <c r="G88" s="51"/>
      <c r="H88" s="51"/>
      <c r="I88" s="51"/>
      <c r="J88" s="51"/>
      <c r="K88" s="51"/>
      <c r="L88" s="51"/>
      <c r="M88" s="54"/>
      <c r="N88" s="54"/>
      <c r="O88" s="54"/>
      <c r="P88" s="54"/>
      <c r="Q88" s="54"/>
      <c r="R88" s="44"/>
      <c r="S88" s="44"/>
      <c r="T88" s="44"/>
      <c r="U88" s="44"/>
      <c r="V88" s="44"/>
      <c r="W88" s="45"/>
      <c r="X88" s="52"/>
      <c r="Y88" s="53"/>
      <c r="Z88" s="48" t="e">
        <f aca="false">IFERROR(VLOOKUP(Y88, 【参考】数式用!$A$2:$B$48, 2, FALSE), "")))</f>
        <v>#N/A</v>
      </c>
      <c r="AA88" s="49"/>
    </row>
    <row r="89" customFormat="false" ht="33.75" hidden="false" customHeight="true" outlineLevel="0" collapsed="false">
      <c r="A89" s="9"/>
      <c r="B89" s="50" t="n">
        <f aca="false">B88+1</f>
        <v>51</v>
      </c>
      <c r="C89" s="57"/>
      <c r="D89" s="57"/>
      <c r="E89" s="57"/>
      <c r="F89" s="57"/>
      <c r="G89" s="57"/>
      <c r="H89" s="57"/>
      <c r="I89" s="57"/>
      <c r="J89" s="57"/>
      <c r="K89" s="57"/>
      <c r="L89" s="57"/>
      <c r="M89" s="54"/>
      <c r="N89" s="54"/>
      <c r="O89" s="54"/>
      <c r="P89" s="54"/>
      <c r="Q89" s="54"/>
      <c r="R89" s="44"/>
      <c r="S89" s="44"/>
      <c r="T89" s="44"/>
      <c r="U89" s="44"/>
      <c r="V89" s="44"/>
      <c r="W89" s="45"/>
      <c r="X89" s="52"/>
      <c r="Y89" s="53"/>
      <c r="Z89" s="48" t="e">
        <f aca="false">IFERROR(VLOOKUP(Y89, 【参考】数式用!$A$2:$B$48, 2, FALSE), "")))</f>
        <v>#N/A</v>
      </c>
      <c r="AA89" s="49"/>
    </row>
    <row r="90" customFormat="false" ht="33.75" hidden="false" customHeight="true" outlineLevel="0" collapsed="false">
      <c r="A90" s="9"/>
      <c r="B90" s="50" t="n">
        <f aca="false">B89+1</f>
        <v>52</v>
      </c>
      <c r="C90" s="57"/>
      <c r="D90" s="57"/>
      <c r="E90" s="57"/>
      <c r="F90" s="57"/>
      <c r="G90" s="57"/>
      <c r="H90" s="57"/>
      <c r="I90" s="57"/>
      <c r="J90" s="57"/>
      <c r="K90" s="57"/>
      <c r="L90" s="57"/>
      <c r="M90" s="54"/>
      <c r="N90" s="54"/>
      <c r="O90" s="54"/>
      <c r="P90" s="54"/>
      <c r="Q90" s="54"/>
      <c r="R90" s="44"/>
      <c r="S90" s="44"/>
      <c r="T90" s="44"/>
      <c r="U90" s="44"/>
      <c r="V90" s="44"/>
      <c r="W90" s="45"/>
      <c r="X90" s="52"/>
      <c r="Y90" s="53"/>
      <c r="Z90" s="48" t="e">
        <f aca="false">IFERROR(VLOOKUP(Y90, 【参考】数式用!$A$2:$B$48, 2, FALSE), "")))</f>
        <v>#N/A</v>
      </c>
      <c r="AA90" s="49"/>
    </row>
    <row r="91" customFormat="false" ht="33.75" hidden="false" customHeight="true" outlineLevel="0" collapsed="false">
      <c r="A91" s="9"/>
      <c r="B91" s="50" t="n">
        <f aca="false">B90+1</f>
        <v>53</v>
      </c>
      <c r="C91" s="57"/>
      <c r="D91" s="57"/>
      <c r="E91" s="57"/>
      <c r="F91" s="57"/>
      <c r="G91" s="57"/>
      <c r="H91" s="57"/>
      <c r="I91" s="57"/>
      <c r="J91" s="57"/>
      <c r="K91" s="57"/>
      <c r="L91" s="57"/>
      <c r="M91" s="54"/>
      <c r="N91" s="54"/>
      <c r="O91" s="54"/>
      <c r="P91" s="54"/>
      <c r="Q91" s="54"/>
      <c r="R91" s="44"/>
      <c r="S91" s="44"/>
      <c r="T91" s="44"/>
      <c r="U91" s="44"/>
      <c r="V91" s="44"/>
      <c r="W91" s="45"/>
      <c r="X91" s="52"/>
      <c r="Y91" s="53"/>
      <c r="Z91" s="48" t="e">
        <f aca="false">IFERROR(VLOOKUP(Y91, 【参考】数式用!$A$2:$B$48, 2, FALSE), "")))</f>
        <v>#N/A</v>
      </c>
      <c r="AA91" s="49"/>
    </row>
    <row r="92" customFormat="false" ht="33.75" hidden="false" customHeight="true" outlineLevel="0" collapsed="false">
      <c r="A92" s="9"/>
      <c r="B92" s="50" t="n">
        <f aca="false">B91+1</f>
        <v>54</v>
      </c>
      <c r="C92" s="57"/>
      <c r="D92" s="57"/>
      <c r="E92" s="57"/>
      <c r="F92" s="57"/>
      <c r="G92" s="57"/>
      <c r="H92" s="57"/>
      <c r="I92" s="57"/>
      <c r="J92" s="57"/>
      <c r="K92" s="57"/>
      <c r="L92" s="57"/>
      <c r="M92" s="54"/>
      <c r="N92" s="54"/>
      <c r="O92" s="54"/>
      <c r="P92" s="54"/>
      <c r="Q92" s="54"/>
      <c r="R92" s="44"/>
      <c r="S92" s="44"/>
      <c r="T92" s="44"/>
      <c r="U92" s="44"/>
      <c r="V92" s="44"/>
      <c r="W92" s="45"/>
      <c r="X92" s="52"/>
      <c r="Y92" s="53"/>
      <c r="Z92" s="48" t="e">
        <f aca="false">IFERROR(VLOOKUP(Y92, 【参考】数式用!$A$2:$B$48, 2, FALSE), "")))</f>
        <v>#N/A</v>
      </c>
      <c r="AA92" s="49"/>
    </row>
    <row r="93" customFormat="false" ht="33.75" hidden="false" customHeight="true" outlineLevel="0" collapsed="false">
      <c r="A93" s="9"/>
      <c r="B93" s="50" t="n">
        <f aca="false">B92+1</f>
        <v>55</v>
      </c>
      <c r="C93" s="57"/>
      <c r="D93" s="57"/>
      <c r="E93" s="57"/>
      <c r="F93" s="57"/>
      <c r="G93" s="57"/>
      <c r="H93" s="57"/>
      <c r="I93" s="57"/>
      <c r="J93" s="57"/>
      <c r="K93" s="57"/>
      <c r="L93" s="57"/>
      <c r="M93" s="54"/>
      <c r="N93" s="54"/>
      <c r="O93" s="54"/>
      <c r="P93" s="54"/>
      <c r="Q93" s="54"/>
      <c r="R93" s="44"/>
      <c r="S93" s="44"/>
      <c r="T93" s="44"/>
      <c r="U93" s="44"/>
      <c r="V93" s="44"/>
      <c r="W93" s="45"/>
      <c r="X93" s="52"/>
      <c r="Y93" s="53"/>
      <c r="Z93" s="48" t="e">
        <f aca="false">IFERROR(VLOOKUP(Y93, 【参考】数式用!$A$2:$B$48, 2, FALSE), "")))</f>
        <v>#N/A</v>
      </c>
      <c r="AA93" s="49"/>
    </row>
    <row r="94" customFormat="false" ht="33.75" hidden="false" customHeight="true" outlineLevel="0" collapsed="false">
      <c r="A94" s="9"/>
      <c r="B94" s="50" t="n">
        <f aca="false">B93+1</f>
        <v>56</v>
      </c>
      <c r="C94" s="57"/>
      <c r="D94" s="57"/>
      <c r="E94" s="57"/>
      <c r="F94" s="57"/>
      <c r="G94" s="57"/>
      <c r="H94" s="57"/>
      <c r="I94" s="57"/>
      <c r="J94" s="57"/>
      <c r="K94" s="57"/>
      <c r="L94" s="57"/>
      <c r="M94" s="54"/>
      <c r="N94" s="54"/>
      <c r="O94" s="54"/>
      <c r="P94" s="54"/>
      <c r="Q94" s="54"/>
      <c r="R94" s="44"/>
      <c r="S94" s="44"/>
      <c r="T94" s="44"/>
      <c r="U94" s="44"/>
      <c r="V94" s="44"/>
      <c r="W94" s="45"/>
      <c r="X94" s="52"/>
      <c r="Y94" s="53"/>
      <c r="Z94" s="48" t="e">
        <f aca="false">IFERROR(VLOOKUP(Y94, 【参考】数式用!$A$2:$B$48, 2, FALSE), "")))</f>
        <v>#N/A</v>
      </c>
      <c r="AA94" s="49"/>
    </row>
    <row r="95" customFormat="false" ht="33.75" hidden="false" customHeight="true" outlineLevel="0" collapsed="false">
      <c r="A95" s="9"/>
      <c r="B95" s="50" t="n">
        <f aca="false">B94+1</f>
        <v>57</v>
      </c>
      <c r="C95" s="57"/>
      <c r="D95" s="57"/>
      <c r="E95" s="57"/>
      <c r="F95" s="57"/>
      <c r="G95" s="57"/>
      <c r="H95" s="57"/>
      <c r="I95" s="57"/>
      <c r="J95" s="57"/>
      <c r="K95" s="57"/>
      <c r="L95" s="57"/>
      <c r="M95" s="54"/>
      <c r="N95" s="54"/>
      <c r="O95" s="54"/>
      <c r="P95" s="54"/>
      <c r="Q95" s="54"/>
      <c r="R95" s="44"/>
      <c r="S95" s="44"/>
      <c r="T95" s="44"/>
      <c r="U95" s="44"/>
      <c r="V95" s="44"/>
      <c r="W95" s="45"/>
      <c r="X95" s="52"/>
      <c r="Y95" s="53"/>
      <c r="Z95" s="48" t="e">
        <f aca="false">IFERROR(VLOOKUP(Y95, 【参考】数式用!$A$2:$B$48, 2, FALSE), "")))</f>
        <v>#N/A</v>
      </c>
      <c r="AA95" s="49"/>
    </row>
    <row r="96" customFormat="false" ht="33.75" hidden="false" customHeight="true" outlineLevel="0" collapsed="false">
      <c r="A96" s="9"/>
      <c r="B96" s="50" t="n">
        <f aca="false">B95+1</f>
        <v>58</v>
      </c>
      <c r="C96" s="57"/>
      <c r="D96" s="57"/>
      <c r="E96" s="57"/>
      <c r="F96" s="57"/>
      <c r="G96" s="57"/>
      <c r="H96" s="57"/>
      <c r="I96" s="57"/>
      <c r="J96" s="57"/>
      <c r="K96" s="57"/>
      <c r="L96" s="57"/>
      <c r="M96" s="54"/>
      <c r="N96" s="54"/>
      <c r="O96" s="54"/>
      <c r="P96" s="54"/>
      <c r="Q96" s="54"/>
      <c r="R96" s="44"/>
      <c r="S96" s="44"/>
      <c r="T96" s="44"/>
      <c r="U96" s="44"/>
      <c r="V96" s="44"/>
      <c r="W96" s="45"/>
      <c r="X96" s="52"/>
      <c r="Y96" s="53"/>
      <c r="Z96" s="48" t="e">
        <f aca="false">IFERROR(VLOOKUP(Y96, 【参考】数式用!$A$2:$B$48, 2, FALSE), "")))</f>
        <v>#N/A</v>
      </c>
      <c r="AA96" s="49"/>
    </row>
    <row r="97" customFormat="false" ht="33.75" hidden="false" customHeight="true" outlineLevel="0" collapsed="false">
      <c r="A97" s="9"/>
      <c r="B97" s="50" t="n">
        <f aca="false">B96+1</f>
        <v>59</v>
      </c>
      <c r="C97" s="57"/>
      <c r="D97" s="57"/>
      <c r="E97" s="57"/>
      <c r="F97" s="57"/>
      <c r="G97" s="57"/>
      <c r="H97" s="57"/>
      <c r="I97" s="57"/>
      <c r="J97" s="57"/>
      <c r="K97" s="57"/>
      <c r="L97" s="57"/>
      <c r="M97" s="54"/>
      <c r="N97" s="54"/>
      <c r="O97" s="54"/>
      <c r="P97" s="54"/>
      <c r="Q97" s="54"/>
      <c r="R97" s="44"/>
      <c r="S97" s="44"/>
      <c r="T97" s="44"/>
      <c r="U97" s="44"/>
      <c r="V97" s="44"/>
      <c r="W97" s="45"/>
      <c r="X97" s="52"/>
      <c r="Y97" s="53"/>
      <c r="Z97" s="48" t="e">
        <f aca="false">IFERROR(VLOOKUP(Y97, 【参考】数式用!$A$2:$B$48, 2, FALSE), "")))</f>
        <v>#N/A</v>
      </c>
      <c r="AA97" s="49"/>
    </row>
    <row r="98" customFormat="false" ht="33.75" hidden="false" customHeight="true" outlineLevel="0" collapsed="false">
      <c r="A98" s="9"/>
      <c r="B98" s="50" t="n">
        <f aca="false">B97+1</f>
        <v>60</v>
      </c>
      <c r="C98" s="57"/>
      <c r="D98" s="57"/>
      <c r="E98" s="57"/>
      <c r="F98" s="57"/>
      <c r="G98" s="57"/>
      <c r="H98" s="57"/>
      <c r="I98" s="57"/>
      <c r="J98" s="57"/>
      <c r="K98" s="57"/>
      <c r="L98" s="57"/>
      <c r="M98" s="54"/>
      <c r="N98" s="54"/>
      <c r="O98" s="54"/>
      <c r="P98" s="54"/>
      <c r="Q98" s="54"/>
      <c r="R98" s="44"/>
      <c r="S98" s="44"/>
      <c r="T98" s="44"/>
      <c r="U98" s="44"/>
      <c r="V98" s="44"/>
      <c r="W98" s="45"/>
      <c r="X98" s="52"/>
      <c r="Y98" s="53"/>
      <c r="Z98" s="48" t="e">
        <f aca="false">IFERROR(VLOOKUP(Y98, 【参考】数式用!$A$2:$B$48, 2, FALSE), "")))</f>
        <v>#N/A</v>
      </c>
      <c r="AA98" s="49"/>
    </row>
    <row r="99" customFormat="false" ht="33.75" hidden="false" customHeight="true" outlineLevel="0" collapsed="false">
      <c r="A99" s="9"/>
      <c r="B99" s="50" t="n">
        <f aca="false">B98+1</f>
        <v>61</v>
      </c>
      <c r="C99" s="57"/>
      <c r="D99" s="57"/>
      <c r="E99" s="57"/>
      <c r="F99" s="57"/>
      <c r="G99" s="57"/>
      <c r="H99" s="57"/>
      <c r="I99" s="57"/>
      <c r="J99" s="57"/>
      <c r="K99" s="57"/>
      <c r="L99" s="57"/>
      <c r="M99" s="54"/>
      <c r="N99" s="54"/>
      <c r="O99" s="54"/>
      <c r="P99" s="54"/>
      <c r="Q99" s="54"/>
      <c r="R99" s="44"/>
      <c r="S99" s="44"/>
      <c r="T99" s="44"/>
      <c r="U99" s="44"/>
      <c r="V99" s="44"/>
      <c r="W99" s="45"/>
      <c r="X99" s="52"/>
      <c r="Y99" s="53"/>
      <c r="Z99" s="48" t="e">
        <f aca="false">IFERROR(VLOOKUP(Y99, 【参考】数式用!$A$2:$B$48, 2, FALSE), "")))</f>
        <v>#N/A</v>
      </c>
      <c r="AA99" s="49"/>
    </row>
    <row r="100" customFormat="false" ht="33.75" hidden="false" customHeight="true" outlineLevel="0" collapsed="false">
      <c r="A100" s="9"/>
      <c r="B100" s="50" t="n">
        <f aca="false">B99+1</f>
        <v>62</v>
      </c>
      <c r="C100" s="57"/>
      <c r="D100" s="57"/>
      <c r="E100" s="57"/>
      <c r="F100" s="57"/>
      <c r="G100" s="57"/>
      <c r="H100" s="57"/>
      <c r="I100" s="57"/>
      <c r="J100" s="57"/>
      <c r="K100" s="57"/>
      <c r="L100" s="57"/>
      <c r="M100" s="54"/>
      <c r="N100" s="54"/>
      <c r="O100" s="54"/>
      <c r="P100" s="54"/>
      <c r="Q100" s="54"/>
      <c r="R100" s="44"/>
      <c r="S100" s="44"/>
      <c r="T100" s="44"/>
      <c r="U100" s="44"/>
      <c r="V100" s="44"/>
      <c r="W100" s="45"/>
      <c r="X100" s="52"/>
      <c r="Y100" s="53"/>
      <c r="Z100" s="48" t="e">
        <f aca="false">IFERROR(VLOOKUP(Y100, 【参考】数式用!$A$2:$B$48, 2, FALSE), "")))</f>
        <v>#N/A</v>
      </c>
      <c r="AA100" s="49"/>
    </row>
    <row r="101" customFormat="false" ht="33.75" hidden="false" customHeight="true" outlineLevel="0" collapsed="false">
      <c r="A101" s="9"/>
      <c r="B101" s="50" t="n">
        <f aca="false">B100+1</f>
        <v>63</v>
      </c>
      <c r="C101" s="57"/>
      <c r="D101" s="57"/>
      <c r="E101" s="57"/>
      <c r="F101" s="57"/>
      <c r="G101" s="57"/>
      <c r="H101" s="57"/>
      <c r="I101" s="57"/>
      <c r="J101" s="57"/>
      <c r="K101" s="57"/>
      <c r="L101" s="57"/>
      <c r="M101" s="54"/>
      <c r="N101" s="54"/>
      <c r="O101" s="54"/>
      <c r="P101" s="54"/>
      <c r="Q101" s="54"/>
      <c r="R101" s="44"/>
      <c r="S101" s="44"/>
      <c r="T101" s="44"/>
      <c r="U101" s="44"/>
      <c r="V101" s="44"/>
      <c r="W101" s="45"/>
      <c r="X101" s="52"/>
      <c r="Y101" s="53"/>
      <c r="Z101" s="48" t="e">
        <f aca="false">IFERROR(VLOOKUP(Y101, 【参考】数式用!$A$2:$B$48, 2, FALSE), "")))</f>
        <v>#N/A</v>
      </c>
      <c r="AA101" s="49"/>
    </row>
    <row r="102" customFormat="false" ht="33.75" hidden="false" customHeight="true" outlineLevel="0" collapsed="false">
      <c r="A102" s="9"/>
      <c r="B102" s="50" t="n">
        <f aca="false">B101+1</f>
        <v>64</v>
      </c>
      <c r="C102" s="57"/>
      <c r="D102" s="57"/>
      <c r="E102" s="57"/>
      <c r="F102" s="57"/>
      <c r="G102" s="57"/>
      <c r="H102" s="57"/>
      <c r="I102" s="57"/>
      <c r="J102" s="57"/>
      <c r="K102" s="57"/>
      <c r="L102" s="57"/>
      <c r="M102" s="54"/>
      <c r="N102" s="54"/>
      <c r="O102" s="54"/>
      <c r="P102" s="54"/>
      <c r="Q102" s="54"/>
      <c r="R102" s="44"/>
      <c r="S102" s="44"/>
      <c r="T102" s="44"/>
      <c r="U102" s="44"/>
      <c r="V102" s="44"/>
      <c r="W102" s="45"/>
      <c r="X102" s="52"/>
      <c r="Y102" s="53"/>
      <c r="Z102" s="48" t="e">
        <f aca="false">IFERROR(VLOOKUP(Y102, 【参考】数式用!$A$2:$B$48, 2, FALSE), "")))</f>
        <v>#N/A</v>
      </c>
      <c r="AA102" s="49"/>
    </row>
    <row r="103" customFormat="false" ht="33.75" hidden="false" customHeight="true" outlineLevel="0" collapsed="false">
      <c r="A103" s="9"/>
      <c r="B103" s="50" t="n">
        <f aca="false">B102+1</f>
        <v>65</v>
      </c>
      <c r="C103" s="57"/>
      <c r="D103" s="57"/>
      <c r="E103" s="57"/>
      <c r="F103" s="57"/>
      <c r="G103" s="57"/>
      <c r="H103" s="57"/>
      <c r="I103" s="57"/>
      <c r="J103" s="57"/>
      <c r="K103" s="57"/>
      <c r="L103" s="57"/>
      <c r="M103" s="54"/>
      <c r="N103" s="54"/>
      <c r="O103" s="54"/>
      <c r="P103" s="54"/>
      <c r="Q103" s="54"/>
      <c r="R103" s="44"/>
      <c r="S103" s="44"/>
      <c r="T103" s="44"/>
      <c r="U103" s="44"/>
      <c r="V103" s="44"/>
      <c r="W103" s="45"/>
      <c r="X103" s="52"/>
      <c r="Y103" s="53"/>
      <c r="Z103" s="48" t="e">
        <f aca="false">IFERROR(VLOOKUP(Y103, 【参考】数式用!$A$2:$B$48, 2, FALSE), "")))</f>
        <v>#N/A</v>
      </c>
      <c r="AA103" s="49"/>
    </row>
    <row r="104" customFormat="false" ht="33.75" hidden="false" customHeight="true" outlineLevel="0" collapsed="false">
      <c r="A104" s="9"/>
      <c r="B104" s="50" t="n">
        <f aca="false">B103+1</f>
        <v>66</v>
      </c>
      <c r="C104" s="57"/>
      <c r="D104" s="57"/>
      <c r="E104" s="57"/>
      <c r="F104" s="57"/>
      <c r="G104" s="57"/>
      <c r="H104" s="57"/>
      <c r="I104" s="57"/>
      <c r="J104" s="57"/>
      <c r="K104" s="57"/>
      <c r="L104" s="57"/>
      <c r="M104" s="54"/>
      <c r="N104" s="54"/>
      <c r="O104" s="54"/>
      <c r="P104" s="54"/>
      <c r="Q104" s="54"/>
      <c r="R104" s="44"/>
      <c r="S104" s="44"/>
      <c r="T104" s="44"/>
      <c r="U104" s="44"/>
      <c r="V104" s="44"/>
      <c r="W104" s="45"/>
      <c r="X104" s="52"/>
      <c r="Y104" s="53"/>
      <c r="Z104" s="48" t="e">
        <f aca="false">IFERROR(VLOOKUP(Y104, 【参考】数式用!$A$2:$B$48, 2, FALSE), "")))</f>
        <v>#N/A</v>
      </c>
      <c r="AA104" s="49"/>
    </row>
    <row r="105" customFormat="false" ht="33.75" hidden="false" customHeight="true" outlineLevel="0" collapsed="false">
      <c r="A105" s="9"/>
      <c r="B105" s="50" t="n">
        <f aca="false">B104+1</f>
        <v>67</v>
      </c>
      <c r="C105" s="57"/>
      <c r="D105" s="57"/>
      <c r="E105" s="57"/>
      <c r="F105" s="57"/>
      <c r="G105" s="57"/>
      <c r="H105" s="57"/>
      <c r="I105" s="57"/>
      <c r="J105" s="57"/>
      <c r="K105" s="57"/>
      <c r="L105" s="57"/>
      <c r="M105" s="54"/>
      <c r="N105" s="54"/>
      <c r="O105" s="54"/>
      <c r="P105" s="54"/>
      <c r="Q105" s="54"/>
      <c r="R105" s="44"/>
      <c r="S105" s="44"/>
      <c r="T105" s="44"/>
      <c r="U105" s="44"/>
      <c r="V105" s="44"/>
      <c r="W105" s="45"/>
      <c r="X105" s="52"/>
      <c r="Y105" s="53"/>
      <c r="Z105" s="48" t="e">
        <f aca="false">IFERROR(VLOOKUP(Y105, 【参考】数式用!$A$2:$B$48, 2, FALSE), "")))</f>
        <v>#N/A</v>
      </c>
      <c r="AA105" s="49"/>
    </row>
    <row r="106" customFormat="false" ht="33.75" hidden="false" customHeight="true" outlineLevel="0" collapsed="false">
      <c r="A106" s="9"/>
      <c r="B106" s="50" t="n">
        <f aca="false">B105+1</f>
        <v>68</v>
      </c>
      <c r="C106" s="57"/>
      <c r="D106" s="57"/>
      <c r="E106" s="57"/>
      <c r="F106" s="57"/>
      <c r="G106" s="57"/>
      <c r="H106" s="57"/>
      <c r="I106" s="57"/>
      <c r="J106" s="57"/>
      <c r="K106" s="57"/>
      <c r="L106" s="57"/>
      <c r="M106" s="54"/>
      <c r="N106" s="54"/>
      <c r="O106" s="54"/>
      <c r="P106" s="54"/>
      <c r="Q106" s="54"/>
      <c r="R106" s="44"/>
      <c r="S106" s="44"/>
      <c r="T106" s="44"/>
      <c r="U106" s="44"/>
      <c r="V106" s="44"/>
      <c r="W106" s="45"/>
      <c r="X106" s="52"/>
      <c r="Y106" s="53"/>
      <c r="Z106" s="48" t="e">
        <f aca="false">IFERROR(VLOOKUP(Y106, 【参考】数式用!$A$2:$B$48, 2, FALSE), "")))</f>
        <v>#N/A</v>
      </c>
      <c r="AA106" s="49"/>
    </row>
    <row r="107" customFormat="false" ht="33.75" hidden="false" customHeight="true" outlineLevel="0" collapsed="false">
      <c r="A107" s="9"/>
      <c r="B107" s="50" t="n">
        <f aca="false">B106+1</f>
        <v>69</v>
      </c>
      <c r="C107" s="57"/>
      <c r="D107" s="57"/>
      <c r="E107" s="57"/>
      <c r="F107" s="57"/>
      <c r="G107" s="57"/>
      <c r="H107" s="57"/>
      <c r="I107" s="57"/>
      <c r="J107" s="57"/>
      <c r="K107" s="57"/>
      <c r="L107" s="57"/>
      <c r="M107" s="54"/>
      <c r="N107" s="54"/>
      <c r="O107" s="54"/>
      <c r="P107" s="54"/>
      <c r="Q107" s="54"/>
      <c r="R107" s="44"/>
      <c r="S107" s="44"/>
      <c r="T107" s="44"/>
      <c r="U107" s="44"/>
      <c r="V107" s="44"/>
      <c r="W107" s="45"/>
      <c r="X107" s="52"/>
      <c r="Y107" s="53"/>
      <c r="Z107" s="48" t="e">
        <f aca="false">IFERROR(VLOOKUP(Y107, 【参考】数式用!$A$2:$B$48, 2, FALSE), "")))</f>
        <v>#N/A</v>
      </c>
      <c r="AA107" s="49"/>
    </row>
    <row r="108" customFormat="false" ht="33.75" hidden="false" customHeight="true" outlineLevel="0" collapsed="false">
      <c r="A108" s="9"/>
      <c r="B108" s="50" t="n">
        <f aca="false">B107+1</f>
        <v>70</v>
      </c>
      <c r="C108" s="57"/>
      <c r="D108" s="57"/>
      <c r="E108" s="57"/>
      <c r="F108" s="57"/>
      <c r="G108" s="57"/>
      <c r="H108" s="57"/>
      <c r="I108" s="57"/>
      <c r="J108" s="57"/>
      <c r="K108" s="57"/>
      <c r="L108" s="57"/>
      <c r="M108" s="54"/>
      <c r="N108" s="54"/>
      <c r="O108" s="54"/>
      <c r="P108" s="54"/>
      <c r="Q108" s="54"/>
      <c r="R108" s="44"/>
      <c r="S108" s="44"/>
      <c r="T108" s="44"/>
      <c r="U108" s="44"/>
      <c r="V108" s="44"/>
      <c r="W108" s="45"/>
      <c r="X108" s="52"/>
      <c r="Y108" s="53"/>
      <c r="Z108" s="48" t="e">
        <f aca="false">IFERROR(VLOOKUP(Y108, 【参考】数式用!$A$2:$B$48, 2, FALSE), "")))</f>
        <v>#N/A</v>
      </c>
      <c r="AA108" s="49"/>
    </row>
    <row r="109" customFormat="false" ht="33.75" hidden="false" customHeight="true" outlineLevel="0" collapsed="false">
      <c r="A109" s="9"/>
      <c r="B109" s="50" t="n">
        <f aca="false">B108+1</f>
        <v>71</v>
      </c>
      <c r="C109" s="57"/>
      <c r="D109" s="57"/>
      <c r="E109" s="57"/>
      <c r="F109" s="57"/>
      <c r="G109" s="57"/>
      <c r="H109" s="57"/>
      <c r="I109" s="57"/>
      <c r="J109" s="57"/>
      <c r="K109" s="57"/>
      <c r="L109" s="57"/>
      <c r="M109" s="54"/>
      <c r="N109" s="54"/>
      <c r="O109" s="54"/>
      <c r="P109" s="54"/>
      <c r="Q109" s="54"/>
      <c r="R109" s="44"/>
      <c r="S109" s="44"/>
      <c r="T109" s="44"/>
      <c r="U109" s="44"/>
      <c r="V109" s="44"/>
      <c r="W109" s="45"/>
      <c r="X109" s="52"/>
      <c r="Y109" s="53"/>
      <c r="Z109" s="48" t="e">
        <f aca="false">IFERROR(VLOOKUP(Y109, 【参考】数式用!$A$2:$B$48, 2, FALSE), "")))</f>
        <v>#N/A</v>
      </c>
      <c r="AA109" s="49"/>
    </row>
    <row r="110" customFormat="false" ht="33.75" hidden="false" customHeight="true" outlineLevel="0" collapsed="false">
      <c r="A110" s="9"/>
      <c r="B110" s="50" t="n">
        <f aca="false">B109+1</f>
        <v>72</v>
      </c>
      <c r="C110" s="57"/>
      <c r="D110" s="57"/>
      <c r="E110" s="57"/>
      <c r="F110" s="57"/>
      <c r="G110" s="57"/>
      <c r="H110" s="57"/>
      <c r="I110" s="57"/>
      <c r="J110" s="57"/>
      <c r="K110" s="57"/>
      <c r="L110" s="57"/>
      <c r="M110" s="54"/>
      <c r="N110" s="54"/>
      <c r="O110" s="54"/>
      <c r="P110" s="54"/>
      <c r="Q110" s="54"/>
      <c r="R110" s="44"/>
      <c r="S110" s="44"/>
      <c r="T110" s="44"/>
      <c r="U110" s="44"/>
      <c r="V110" s="44"/>
      <c r="W110" s="45"/>
      <c r="X110" s="52"/>
      <c r="Y110" s="53"/>
      <c r="Z110" s="48" t="e">
        <f aca="false">IFERROR(VLOOKUP(Y110, 【参考】数式用!$A$2:$B$48, 2, FALSE), "")))</f>
        <v>#N/A</v>
      </c>
      <c r="AA110" s="49"/>
    </row>
    <row r="111" customFormat="false" ht="33.75" hidden="false" customHeight="true" outlineLevel="0" collapsed="false">
      <c r="A111" s="9"/>
      <c r="B111" s="50" t="n">
        <f aca="false">B110+1</f>
        <v>73</v>
      </c>
      <c r="C111" s="57"/>
      <c r="D111" s="57"/>
      <c r="E111" s="57"/>
      <c r="F111" s="57"/>
      <c r="G111" s="57"/>
      <c r="H111" s="57"/>
      <c r="I111" s="57"/>
      <c r="J111" s="57"/>
      <c r="K111" s="57"/>
      <c r="L111" s="57"/>
      <c r="M111" s="54"/>
      <c r="N111" s="54"/>
      <c r="O111" s="54"/>
      <c r="P111" s="54"/>
      <c r="Q111" s="54"/>
      <c r="R111" s="44"/>
      <c r="S111" s="44"/>
      <c r="T111" s="44"/>
      <c r="U111" s="44"/>
      <c r="V111" s="44"/>
      <c r="W111" s="45"/>
      <c r="X111" s="52"/>
      <c r="Y111" s="53"/>
      <c r="Z111" s="48" t="e">
        <f aca="false">IFERROR(VLOOKUP(Y111, 【参考】数式用!$A$2:$B$48, 2, FALSE), "")))</f>
        <v>#N/A</v>
      </c>
      <c r="AA111" s="49"/>
    </row>
    <row r="112" customFormat="false" ht="33.75" hidden="false" customHeight="true" outlineLevel="0" collapsed="false">
      <c r="A112" s="9"/>
      <c r="B112" s="50" t="n">
        <f aca="false">B111+1</f>
        <v>74</v>
      </c>
      <c r="C112" s="57"/>
      <c r="D112" s="57"/>
      <c r="E112" s="57"/>
      <c r="F112" s="57"/>
      <c r="G112" s="57"/>
      <c r="H112" s="57"/>
      <c r="I112" s="57"/>
      <c r="J112" s="57"/>
      <c r="K112" s="57"/>
      <c r="L112" s="57"/>
      <c r="M112" s="54"/>
      <c r="N112" s="54"/>
      <c r="O112" s="54"/>
      <c r="P112" s="54"/>
      <c r="Q112" s="54"/>
      <c r="R112" s="44"/>
      <c r="S112" s="44"/>
      <c r="T112" s="44"/>
      <c r="U112" s="44"/>
      <c r="V112" s="44"/>
      <c r="W112" s="45"/>
      <c r="X112" s="52"/>
      <c r="Y112" s="53"/>
      <c r="Z112" s="48" t="e">
        <f aca="false">IFERROR(VLOOKUP(Y112, 【参考】数式用!$A$2:$B$48, 2, FALSE), "")))</f>
        <v>#N/A</v>
      </c>
      <c r="AA112" s="49"/>
    </row>
    <row r="113" customFormat="false" ht="33.75" hidden="false" customHeight="true" outlineLevel="0" collapsed="false">
      <c r="A113" s="9"/>
      <c r="B113" s="50" t="n">
        <f aca="false">B112+1</f>
        <v>75</v>
      </c>
      <c r="C113" s="57"/>
      <c r="D113" s="57"/>
      <c r="E113" s="57"/>
      <c r="F113" s="57"/>
      <c r="G113" s="57"/>
      <c r="H113" s="57"/>
      <c r="I113" s="57"/>
      <c r="J113" s="57"/>
      <c r="K113" s="57"/>
      <c r="L113" s="57"/>
      <c r="M113" s="54"/>
      <c r="N113" s="54"/>
      <c r="O113" s="54"/>
      <c r="P113" s="54"/>
      <c r="Q113" s="54"/>
      <c r="R113" s="44"/>
      <c r="S113" s="44"/>
      <c r="T113" s="44"/>
      <c r="U113" s="44"/>
      <c r="V113" s="44"/>
      <c r="W113" s="45"/>
      <c r="X113" s="52"/>
      <c r="Y113" s="53"/>
      <c r="Z113" s="48" t="e">
        <f aca="false">IFERROR(VLOOKUP(Y113, 【参考】数式用!$A$2:$B$48, 2, FALSE), "")))</f>
        <v>#N/A</v>
      </c>
      <c r="AA113" s="49"/>
    </row>
    <row r="114" customFormat="false" ht="33.75" hidden="false" customHeight="true" outlineLevel="0" collapsed="false">
      <c r="A114" s="9"/>
      <c r="B114" s="50" t="n">
        <f aca="false">B113+1</f>
        <v>76</v>
      </c>
      <c r="C114" s="57"/>
      <c r="D114" s="57"/>
      <c r="E114" s="57"/>
      <c r="F114" s="57"/>
      <c r="G114" s="57"/>
      <c r="H114" s="57"/>
      <c r="I114" s="57"/>
      <c r="J114" s="57"/>
      <c r="K114" s="57"/>
      <c r="L114" s="57"/>
      <c r="M114" s="54"/>
      <c r="N114" s="54"/>
      <c r="O114" s="54"/>
      <c r="P114" s="54"/>
      <c r="Q114" s="54"/>
      <c r="R114" s="44"/>
      <c r="S114" s="44"/>
      <c r="T114" s="44"/>
      <c r="U114" s="44"/>
      <c r="V114" s="44"/>
      <c r="W114" s="45"/>
      <c r="X114" s="52"/>
      <c r="Y114" s="53"/>
      <c r="Z114" s="48" t="e">
        <f aca="false">IFERROR(VLOOKUP(Y114, 【参考】数式用!$A$2:$B$48, 2, FALSE), "")))</f>
        <v>#N/A</v>
      </c>
      <c r="AA114" s="49"/>
    </row>
    <row r="115" customFormat="false" ht="33.75" hidden="false" customHeight="true" outlineLevel="0" collapsed="false">
      <c r="A115" s="9"/>
      <c r="B115" s="50" t="n">
        <f aca="false">B114+1</f>
        <v>77</v>
      </c>
      <c r="C115" s="57"/>
      <c r="D115" s="57"/>
      <c r="E115" s="57"/>
      <c r="F115" s="57"/>
      <c r="G115" s="57"/>
      <c r="H115" s="57"/>
      <c r="I115" s="57"/>
      <c r="J115" s="57"/>
      <c r="K115" s="57"/>
      <c r="L115" s="57"/>
      <c r="M115" s="54"/>
      <c r="N115" s="54"/>
      <c r="O115" s="54"/>
      <c r="P115" s="54"/>
      <c r="Q115" s="54"/>
      <c r="R115" s="44"/>
      <c r="S115" s="44"/>
      <c r="T115" s="44"/>
      <c r="U115" s="44"/>
      <c r="V115" s="44"/>
      <c r="W115" s="45"/>
      <c r="X115" s="52"/>
      <c r="Y115" s="53"/>
      <c r="Z115" s="48" t="e">
        <f aca="false">IFERROR(VLOOKUP(Y115, 【参考】数式用!$A$2:$B$48, 2, FALSE), "")))</f>
        <v>#N/A</v>
      </c>
      <c r="AA115" s="49"/>
    </row>
    <row r="116" customFormat="false" ht="33.75" hidden="false" customHeight="true" outlineLevel="0" collapsed="false">
      <c r="A116" s="9"/>
      <c r="B116" s="50" t="n">
        <f aca="false">B115+1</f>
        <v>78</v>
      </c>
      <c r="C116" s="57"/>
      <c r="D116" s="57"/>
      <c r="E116" s="57"/>
      <c r="F116" s="57"/>
      <c r="G116" s="57"/>
      <c r="H116" s="57"/>
      <c r="I116" s="57"/>
      <c r="J116" s="57"/>
      <c r="K116" s="57"/>
      <c r="L116" s="57"/>
      <c r="M116" s="54"/>
      <c r="N116" s="54"/>
      <c r="O116" s="54"/>
      <c r="P116" s="54"/>
      <c r="Q116" s="54"/>
      <c r="R116" s="44"/>
      <c r="S116" s="44"/>
      <c r="T116" s="44"/>
      <c r="U116" s="44"/>
      <c r="V116" s="44"/>
      <c r="W116" s="45"/>
      <c r="X116" s="52"/>
      <c r="Y116" s="53"/>
      <c r="Z116" s="48" t="e">
        <f aca="false">IFERROR(VLOOKUP(Y116, 【参考】数式用!$A$2:$B$48, 2, FALSE), "")))</f>
        <v>#N/A</v>
      </c>
      <c r="AA116" s="49"/>
    </row>
    <row r="117" customFormat="false" ht="33.75" hidden="false" customHeight="true" outlineLevel="0" collapsed="false">
      <c r="A117" s="9"/>
      <c r="B117" s="50" t="n">
        <f aca="false">B116+1</f>
        <v>79</v>
      </c>
      <c r="C117" s="57"/>
      <c r="D117" s="57"/>
      <c r="E117" s="57"/>
      <c r="F117" s="57"/>
      <c r="G117" s="57"/>
      <c r="H117" s="57"/>
      <c r="I117" s="57"/>
      <c r="J117" s="57"/>
      <c r="K117" s="57"/>
      <c r="L117" s="57"/>
      <c r="M117" s="54"/>
      <c r="N117" s="54"/>
      <c r="O117" s="54"/>
      <c r="P117" s="54"/>
      <c r="Q117" s="54"/>
      <c r="R117" s="44"/>
      <c r="S117" s="44"/>
      <c r="T117" s="44"/>
      <c r="U117" s="44"/>
      <c r="V117" s="44"/>
      <c r="W117" s="45"/>
      <c r="X117" s="52"/>
      <c r="Y117" s="53"/>
      <c r="Z117" s="48" t="e">
        <f aca="false">IFERROR(VLOOKUP(Y117, 【参考】数式用!$A$2:$B$48, 2, FALSE), "")))</f>
        <v>#N/A</v>
      </c>
      <c r="AA117" s="49"/>
    </row>
    <row r="118" customFormat="false" ht="33.75" hidden="false" customHeight="true" outlineLevel="0" collapsed="false">
      <c r="A118" s="9"/>
      <c r="B118" s="50" t="n">
        <f aca="false">B117+1</f>
        <v>80</v>
      </c>
      <c r="C118" s="57"/>
      <c r="D118" s="57"/>
      <c r="E118" s="57"/>
      <c r="F118" s="57"/>
      <c r="G118" s="57"/>
      <c r="H118" s="57"/>
      <c r="I118" s="57"/>
      <c r="J118" s="57"/>
      <c r="K118" s="57"/>
      <c r="L118" s="57"/>
      <c r="M118" s="54"/>
      <c r="N118" s="54"/>
      <c r="O118" s="54"/>
      <c r="P118" s="54"/>
      <c r="Q118" s="54"/>
      <c r="R118" s="44"/>
      <c r="S118" s="44"/>
      <c r="T118" s="44"/>
      <c r="U118" s="44"/>
      <c r="V118" s="44"/>
      <c r="W118" s="45"/>
      <c r="X118" s="52"/>
      <c r="Y118" s="53"/>
      <c r="Z118" s="48" t="e">
        <f aca="false">IFERROR(VLOOKUP(Y118, 【参考】数式用!$A$2:$B$48, 2, FALSE), "")))</f>
        <v>#N/A</v>
      </c>
      <c r="AA118" s="49"/>
    </row>
    <row r="119" customFormat="false" ht="33.75" hidden="false" customHeight="true" outlineLevel="0" collapsed="false">
      <c r="A119" s="9"/>
      <c r="B119" s="50" t="n">
        <f aca="false">B118+1</f>
        <v>81</v>
      </c>
      <c r="C119" s="57"/>
      <c r="D119" s="57"/>
      <c r="E119" s="57"/>
      <c r="F119" s="57"/>
      <c r="G119" s="57"/>
      <c r="H119" s="57"/>
      <c r="I119" s="57"/>
      <c r="J119" s="57"/>
      <c r="K119" s="57"/>
      <c r="L119" s="57"/>
      <c r="M119" s="54"/>
      <c r="N119" s="54"/>
      <c r="O119" s="54"/>
      <c r="P119" s="54"/>
      <c r="Q119" s="54"/>
      <c r="R119" s="44"/>
      <c r="S119" s="44"/>
      <c r="T119" s="44"/>
      <c r="U119" s="44"/>
      <c r="V119" s="44"/>
      <c r="W119" s="45"/>
      <c r="X119" s="52"/>
      <c r="Y119" s="53"/>
      <c r="Z119" s="48" t="e">
        <f aca="false">IFERROR(VLOOKUP(Y119, 【参考】数式用!$A$2:$B$48, 2, FALSE), "")))</f>
        <v>#N/A</v>
      </c>
      <c r="AA119" s="49"/>
    </row>
    <row r="120" customFormat="false" ht="33.75" hidden="false" customHeight="true" outlineLevel="0" collapsed="false">
      <c r="A120" s="9"/>
      <c r="B120" s="50" t="n">
        <f aca="false">B119+1</f>
        <v>82</v>
      </c>
      <c r="C120" s="57"/>
      <c r="D120" s="57"/>
      <c r="E120" s="57"/>
      <c r="F120" s="57"/>
      <c r="G120" s="57"/>
      <c r="H120" s="57"/>
      <c r="I120" s="57"/>
      <c r="J120" s="57"/>
      <c r="K120" s="57"/>
      <c r="L120" s="57"/>
      <c r="M120" s="54"/>
      <c r="N120" s="54"/>
      <c r="O120" s="54"/>
      <c r="P120" s="54"/>
      <c r="Q120" s="54"/>
      <c r="R120" s="44"/>
      <c r="S120" s="44"/>
      <c r="T120" s="44"/>
      <c r="U120" s="44"/>
      <c r="V120" s="44"/>
      <c r="W120" s="45"/>
      <c r="X120" s="52"/>
      <c r="Y120" s="53"/>
      <c r="Z120" s="48" t="e">
        <f aca="false">IFERROR(VLOOKUP(Y120, 【参考】数式用!$A$2:$B$48, 2, FALSE), "")))</f>
        <v>#N/A</v>
      </c>
      <c r="AA120" s="49"/>
    </row>
    <row r="121" customFormat="false" ht="33.75" hidden="false" customHeight="true" outlineLevel="0" collapsed="false">
      <c r="A121" s="9"/>
      <c r="B121" s="50" t="n">
        <f aca="false">B120+1</f>
        <v>83</v>
      </c>
      <c r="C121" s="57"/>
      <c r="D121" s="57"/>
      <c r="E121" s="57"/>
      <c r="F121" s="57"/>
      <c r="G121" s="57"/>
      <c r="H121" s="57"/>
      <c r="I121" s="57"/>
      <c r="J121" s="57"/>
      <c r="K121" s="57"/>
      <c r="L121" s="57"/>
      <c r="M121" s="54"/>
      <c r="N121" s="54"/>
      <c r="O121" s="54"/>
      <c r="P121" s="54"/>
      <c r="Q121" s="54"/>
      <c r="R121" s="44"/>
      <c r="S121" s="44"/>
      <c r="T121" s="44"/>
      <c r="U121" s="44"/>
      <c r="V121" s="44"/>
      <c r="W121" s="45"/>
      <c r="X121" s="52"/>
      <c r="Y121" s="53"/>
      <c r="Z121" s="48" t="e">
        <f aca="false">IFERROR(VLOOKUP(Y121, 【参考】数式用!$A$2:$B$48, 2, FALSE), "")))</f>
        <v>#N/A</v>
      </c>
      <c r="AA121" s="49"/>
    </row>
    <row r="122" customFormat="false" ht="33.75" hidden="false" customHeight="true" outlineLevel="0" collapsed="false">
      <c r="A122" s="9"/>
      <c r="B122" s="50" t="n">
        <f aca="false">B121+1</f>
        <v>84</v>
      </c>
      <c r="C122" s="57"/>
      <c r="D122" s="57"/>
      <c r="E122" s="57"/>
      <c r="F122" s="57"/>
      <c r="G122" s="57"/>
      <c r="H122" s="57"/>
      <c r="I122" s="57"/>
      <c r="J122" s="57"/>
      <c r="K122" s="57"/>
      <c r="L122" s="57"/>
      <c r="M122" s="54"/>
      <c r="N122" s="54"/>
      <c r="O122" s="54"/>
      <c r="P122" s="54"/>
      <c r="Q122" s="54"/>
      <c r="R122" s="44"/>
      <c r="S122" s="44"/>
      <c r="T122" s="44"/>
      <c r="U122" s="44"/>
      <c r="V122" s="44"/>
      <c r="W122" s="45"/>
      <c r="X122" s="52"/>
      <c r="Y122" s="53"/>
      <c r="Z122" s="48" t="e">
        <f aca="false">IFERROR(VLOOKUP(Y122, 【参考】数式用!$A$2:$B$48, 2, FALSE), "")))</f>
        <v>#N/A</v>
      </c>
      <c r="AA122" s="49"/>
    </row>
    <row r="123" customFormat="false" ht="33.75" hidden="false" customHeight="true" outlineLevel="0" collapsed="false">
      <c r="A123" s="9"/>
      <c r="B123" s="50" t="n">
        <f aca="false">B122+1</f>
        <v>85</v>
      </c>
      <c r="C123" s="57"/>
      <c r="D123" s="57"/>
      <c r="E123" s="57"/>
      <c r="F123" s="57"/>
      <c r="G123" s="57"/>
      <c r="H123" s="57"/>
      <c r="I123" s="57"/>
      <c r="J123" s="57"/>
      <c r="K123" s="57"/>
      <c r="L123" s="57"/>
      <c r="M123" s="54"/>
      <c r="N123" s="54"/>
      <c r="O123" s="54"/>
      <c r="P123" s="54"/>
      <c r="Q123" s="54"/>
      <c r="R123" s="44"/>
      <c r="S123" s="44"/>
      <c r="T123" s="44"/>
      <c r="U123" s="44"/>
      <c r="V123" s="44"/>
      <c r="W123" s="45"/>
      <c r="X123" s="52"/>
      <c r="Y123" s="53"/>
      <c r="Z123" s="48" t="e">
        <f aca="false">IFERROR(VLOOKUP(Y123, 【参考】数式用!$A$2:$B$48, 2, FALSE), "")))</f>
        <v>#N/A</v>
      </c>
      <c r="AA123" s="49"/>
    </row>
    <row r="124" customFormat="false" ht="33.75" hidden="false" customHeight="true" outlineLevel="0" collapsed="false">
      <c r="A124" s="9"/>
      <c r="B124" s="50" t="n">
        <f aca="false">B123+1</f>
        <v>86</v>
      </c>
      <c r="C124" s="57"/>
      <c r="D124" s="57"/>
      <c r="E124" s="57"/>
      <c r="F124" s="57"/>
      <c r="G124" s="57"/>
      <c r="H124" s="57"/>
      <c r="I124" s="57"/>
      <c r="J124" s="57"/>
      <c r="K124" s="57"/>
      <c r="L124" s="57"/>
      <c r="M124" s="54"/>
      <c r="N124" s="54"/>
      <c r="O124" s="54"/>
      <c r="P124" s="54"/>
      <c r="Q124" s="54"/>
      <c r="R124" s="44"/>
      <c r="S124" s="44"/>
      <c r="T124" s="44"/>
      <c r="U124" s="44"/>
      <c r="V124" s="44"/>
      <c r="W124" s="45"/>
      <c r="X124" s="52"/>
      <c r="Y124" s="53"/>
      <c r="Z124" s="48" t="e">
        <f aca="false">IFERROR(VLOOKUP(Y124, 【参考】数式用!$A$2:$B$48, 2, FALSE), "")))</f>
        <v>#N/A</v>
      </c>
      <c r="AA124" s="49"/>
    </row>
    <row r="125" customFormat="false" ht="33.75" hidden="false" customHeight="true" outlineLevel="0" collapsed="false">
      <c r="A125" s="9"/>
      <c r="B125" s="50" t="n">
        <f aca="false">B124+1</f>
        <v>87</v>
      </c>
      <c r="C125" s="57"/>
      <c r="D125" s="57"/>
      <c r="E125" s="57"/>
      <c r="F125" s="57"/>
      <c r="G125" s="57"/>
      <c r="H125" s="57"/>
      <c r="I125" s="57"/>
      <c r="J125" s="57"/>
      <c r="K125" s="57"/>
      <c r="L125" s="57"/>
      <c r="M125" s="54"/>
      <c r="N125" s="54"/>
      <c r="O125" s="54"/>
      <c r="P125" s="54"/>
      <c r="Q125" s="54"/>
      <c r="R125" s="44"/>
      <c r="S125" s="44"/>
      <c r="T125" s="44"/>
      <c r="U125" s="44"/>
      <c r="V125" s="44"/>
      <c r="W125" s="45"/>
      <c r="X125" s="52"/>
      <c r="Y125" s="53"/>
      <c r="Z125" s="48" t="e">
        <f aca="false">IFERROR(VLOOKUP(Y125, 【参考】数式用!$A$2:$B$48, 2, FALSE), "")))</f>
        <v>#N/A</v>
      </c>
      <c r="AA125" s="49"/>
    </row>
    <row r="126" customFormat="false" ht="33.75" hidden="false" customHeight="true" outlineLevel="0" collapsed="false">
      <c r="A126" s="9"/>
      <c r="B126" s="50" t="n">
        <f aca="false">B125+1</f>
        <v>88</v>
      </c>
      <c r="C126" s="57"/>
      <c r="D126" s="57"/>
      <c r="E126" s="57"/>
      <c r="F126" s="57"/>
      <c r="G126" s="57"/>
      <c r="H126" s="57"/>
      <c r="I126" s="57"/>
      <c r="J126" s="57"/>
      <c r="K126" s="57"/>
      <c r="L126" s="57"/>
      <c r="M126" s="54"/>
      <c r="N126" s="54"/>
      <c r="O126" s="54"/>
      <c r="P126" s="54"/>
      <c r="Q126" s="54"/>
      <c r="R126" s="44"/>
      <c r="S126" s="44"/>
      <c r="T126" s="44"/>
      <c r="U126" s="44"/>
      <c r="V126" s="44"/>
      <c r="W126" s="45"/>
      <c r="X126" s="52"/>
      <c r="Y126" s="53"/>
      <c r="Z126" s="48" t="e">
        <f aca="false">IFERROR(VLOOKUP(Y126, 【参考】数式用!$A$2:$B$48, 2, FALSE), "")))</f>
        <v>#N/A</v>
      </c>
      <c r="AA126" s="49"/>
    </row>
    <row r="127" customFormat="false" ht="33.75" hidden="false" customHeight="true" outlineLevel="0" collapsed="false">
      <c r="A127" s="9"/>
      <c r="B127" s="50" t="n">
        <f aca="false">B126+1</f>
        <v>89</v>
      </c>
      <c r="C127" s="57"/>
      <c r="D127" s="57"/>
      <c r="E127" s="57"/>
      <c r="F127" s="57"/>
      <c r="G127" s="57"/>
      <c r="H127" s="57"/>
      <c r="I127" s="57"/>
      <c r="J127" s="57"/>
      <c r="K127" s="57"/>
      <c r="L127" s="57"/>
      <c r="M127" s="54"/>
      <c r="N127" s="54"/>
      <c r="O127" s="54"/>
      <c r="P127" s="54"/>
      <c r="Q127" s="54"/>
      <c r="R127" s="44"/>
      <c r="S127" s="44"/>
      <c r="T127" s="44"/>
      <c r="U127" s="44"/>
      <c r="V127" s="44"/>
      <c r="W127" s="45"/>
      <c r="X127" s="52"/>
      <c r="Y127" s="53"/>
      <c r="Z127" s="48" t="e">
        <f aca="false">IFERROR(VLOOKUP(Y127, 【参考】数式用!$A$2:$B$48, 2, FALSE), "")))</f>
        <v>#N/A</v>
      </c>
      <c r="AA127" s="49"/>
    </row>
    <row r="128" customFormat="false" ht="33.75" hidden="false" customHeight="true" outlineLevel="0" collapsed="false">
      <c r="A128" s="9"/>
      <c r="B128" s="50" t="n">
        <f aca="false">B127+1</f>
        <v>90</v>
      </c>
      <c r="C128" s="57"/>
      <c r="D128" s="57"/>
      <c r="E128" s="57"/>
      <c r="F128" s="57"/>
      <c r="G128" s="57"/>
      <c r="H128" s="57"/>
      <c r="I128" s="57"/>
      <c r="J128" s="57"/>
      <c r="K128" s="57"/>
      <c r="L128" s="57"/>
      <c r="M128" s="54"/>
      <c r="N128" s="54"/>
      <c r="O128" s="54"/>
      <c r="P128" s="54"/>
      <c r="Q128" s="54"/>
      <c r="R128" s="44"/>
      <c r="S128" s="44"/>
      <c r="T128" s="44"/>
      <c r="U128" s="44"/>
      <c r="V128" s="44"/>
      <c r="W128" s="45"/>
      <c r="X128" s="52"/>
      <c r="Y128" s="53"/>
      <c r="Z128" s="48" t="e">
        <f aca="false">IFERROR(VLOOKUP(Y128, 【参考】数式用!$A$2:$B$48, 2, FALSE), "")))</f>
        <v>#N/A</v>
      </c>
      <c r="AA128" s="49"/>
    </row>
    <row r="129" customFormat="false" ht="33.75" hidden="false" customHeight="true" outlineLevel="0" collapsed="false">
      <c r="A129" s="9"/>
      <c r="B129" s="50" t="n">
        <f aca="false">B128+1</f>
        <v>91</v>
      </c>
      <c r="C129" s="57"/>
      <c r="D129" s="57"/>
      <c r="E129" s="57"/>
      <c r="F129" s="57"/>
      <c r="G129" s="57"/>
      <c r="H129" s="57"/>
      <c r="I129" s="57"/>
      <c r="J129" s="57"/>
      <c r="K129" s="57"/>
      <c r="L129" s="57"/>
      <c r="M129" s="54"/>
      <c r="N129" s="54"/>
      <c r="O129" s="54"/>
      <c r="P129" s="54"/>
      <c r="Q129" s="54"/>
      <c r="R129" s="44"/>
      <c r="S129" s="44"/>
      <c r="T129" s="44"/>
      <c r="U129" s="44"/>
      <c r="V129" s="44"/>
      <c r="W129" s="45"/>
      <c r="X129" s="52"/>
      <c r="Y129" s="53"/>
      <c r="Z129" s="48" t="e">
        <f aca="false">IFERROR(VLOOKUP(Y129, 【参考】数式用!$A$2:$B$48, 2, FALSE), "")))</f>
        <v>#N/A</v>
      </c>
      <c r="AA129" s="49"/>
    </row>
    <row r="130" customFormat="false" ht="33.75" hidden="false" customHeight="true" outlineLevel="0" collapsed="false">
      <c r="A130" s="9"/>
      <c r="B130" s="50" t="n">
        <f aca="false">B129+1</f>
        <v>92</v>
      </c>
      <c r="C130" s="57"/>
      <c r="D130" s="57"/>
      <c r="E130" s="57"/>
      <c r="F130" s="57"/>
      <c r="G130" s="57"/>
      <c r="H130" s="57"/>
      <c r="I130" s="57"/>
      <c r="J130" s="57"/>
      <c r="K130" s="57"/>
      <c r="L130" s="57"/>
      <c r="M130" s="54"/>
      <c r="N130" s="54"/>
      <c r="O130" s="54"/>
      <c r="P130" s="54"/>
      <c r="Q130" s="54"/>
      <c r="R130" s="44"/>
      <c r="S130" s="44"/>
      <c r="T130" s="44"/>
      <c r="U130" s="44"/>
      <c r="V130" s="44"/>
      <c r="W130" s="45"/>
      <c r="X130" s="52"/>
      <c r="Y130" s="53"/>
      <c r="Z130" s="48" t="e">
        <f aca="false">IFERROR(VLOOKUP(Y130, 【参考】数式用!$A$2:$B$48, 2, FALSE), "")))</f>
        <v>#N/A</v>
      </c>
      <c r="AA130" s="49"/>
    </row>
    <row r="131" customFormat="false" ht="33.75" hidden="false" customHeight="true" outlineLevel="0" collapsed="false">
      <c r="A131" s="9"/>
      <c r="B131" s="50" t="n">
        <f aca="false">B130+1</f>
        <v>93</v>
      </c>
      <c r="C131" s="57"/>
      <c r="D131" s="57"/>
      <c r="E131" s="57"/>
      <c r="F131" s="57"/>
      <c r="G131" s="57"/>
      <c r="H131" s="57"/>
      <c r="I131" s="57"/>
      <c r="J131" s="57"/>
      <c r="K131" s="57"/>
      <c r="L131" s="57"/>
      <c r="M131" s="54"/>
      <c r="N131" s="54"/>
      <c r="O131" s="54"/>
      <c r="P131" s="54"/>
      <c r="Q131" s="54"/>
      <c r="R131" s="44"/>
      <c r="S131" s="44"/>
      <c r="T131" s="44"/>
      <c r="U131" s="44"/>
      <c r="V131" s="44"/>
      <c r="W131" s="45"/>
      <c r="X131" s="52"/>
      <c r="Y131" s="53"/>
      <c r="Z131" s="48" t="e">
        <f aca="false">IFERROR(VLOOKUP(Y131, 【参考】数式用!$A$2:$B$48, 2, FALSE), "")))</f>
        <v>#N/A</v>
      </c>
      <c r="AA131" s="49"/>
    </row>
    <row r="132" customFormat="false" ht="33.75" hidden="false" customHeight="true" outlineLevel="0" collapsed="false">
      <c r="A132" s="9"/>
      <c r="B132" s="50" t="n">
        <f aca="false">B131+1</f>
        <v>94</v>
      </c>
      <c r="C132" s="57"/>
      <c r="D132" s="57"/>
      <c r="E132" s="57"/>
      <c r="F132" s="57"/>
      <c r="G132" s="57"/>
      <c r="H132" s="57"/>
      <c r="I132" s="57"/>
      <c r="J132" s="57"/>
      <c r="K132" s="57"/>
      <c r="L132" s="57"/>
      <c r="M132" s="54"/>
      <c r="N132" s="54"/>
      <c r="O132" s="54"/>
      <c r="P132" s="54"/>
      <c r="Q132" s="54"/>
      <c r="R132" s="44"/>
      <c r="S132" s="44"/>
      <c r="T132" s="44"/>
      <c r="U132" s="44"/>
      <c r="V132" s="44"/>
      <c r="W132" s="45"/>
      <c r="X132" s="52"/>
      <c r="Y132" s="53"/>
      <c r="Z132" s="48" t="e">
        <f aca="false">IFERROR(VLOOKUP(Y132, 【参考】数式用!$A$2:$B$48, 2, FALSE), "")))</f>
        <v>#N/A</v>
      </c>
      <c r="AA132" s="49"/>
    </row>
    <row r="133" customFormat="false" ht="33.75" hidden="false" customHeight="true" outlineLevel="0" collapsed="false">
      <c r="A133" s="9"/>
      <c r="B133" s="50" t="n">
        <f aca="false">B132+1</f>
        <v>95</v>
      </c>
      <c r="C133" s="57"/>
      <c r="D133" s="57"/>
      <c r="E133" s="57"/>
      <c r="F133" s="57"/>
      <c r="G133" s="57"/>
      <c r="H133" s="57"/>
      <c r="I133" s="57"/>
      <c r="J133" s="57"/>
      <c r="K133" s="57"/>
      <c r="L133" s="57"/>
      <c r="M133" s="54"/>
      <c r="N133" s="54"/>
      <c r="O133" s="54"/>
      <c r="P133" s="54"/>
      <c r="Q133" s="54"/>
      <c r="R133" s="44"/>
      <c r="S133" s="44"/>
      <c r="T133" s="44"/>
      <c r="U133" s="44"/>
      <c r="V133" s="44"/>
      <c r="W133" s="45"/>
      <c r="X133" s="52"/>
      <c r="Y133" s="53"/>
      <c r="Z133" s="48" t="e">
        <f aca="false">IFERROR(VLOOKUP(Y133, 【参考】数式用!$A$2:$B$48, 2, FALSE), "")))</f>
        <v>#N/A</v>
      </c>
      <c r="AA133" s="49"/>
    </row>
    <row r="134" customFormat="false" ht="33.75" hidden="false" customHeight="true" outlineLevel="0" collapsed="false">
      <c r="A134" s="9"/>
      <c r="B134" s="50" t="n">
        <f aca="false">B133+1</f>
        <v>96</v>
      </c>
      <c r="C134" s="57"/>
      <c r="D134" s="57"/>
      <c r="E134" s="57"/>
      <c r="F134" s="57"/>
      <c r="G134" s="57"/>
      <c r="H134" s="57"/>
      <c r="I134" s="57"/>
      <c r="J134" s="57"/>
      <c r="K134" s="57"/>
      <c r="L134" s="57"/>
      <c r="M134" s="54"/>
      <c r="N134" s="54"/>
      <c r="O134" s="54"/>
      <c r="P134" s="54"/>
      <c r="Q134" s="54"/>
      <c r="R134" s="44"/>
      <c r="S134" s="44"/>
      <c r="T134" s="44"/>
      <c r="U134" s="44"/>
      <c r="V134" s="44"/>
      <c r="W134" s="45"/>
      <c r="X134" s="52"/>
      <c r="Y134" s="53"/>
      <c r="Z134" s="48" t="e">
        <f aca="false">IFERROR(VLOOKUP(Y134, 【参考】数式用!$A$2:$B$48, 2, FALSE), "")))</f>
        <v>#N/A</v>
      </c>
      <c r="AA134" s="49"/>
    </row>
    <row r="135" customFormat="false" ht="33.75" hidden="false" customHeight="true" outlineLevel="0" collapsed="false">
      <c r="A135" s="9"/>
      <c r="B135" s="50" t="n">
        <f aca="false">B134+1</f>
        <v>97</v>
      </c>
      <c r="C135" s="57"/>
      <c r="D135" s="57"/>
      <c r="E135" s="57"/>
      <c r="F135" s="57"/>
      <c r="G135" s="57"/>
      <c r="H135" s="57"/>
      <c r="I135" s="57"/>
      <c r="J135" s="57"/>
      <c r="K135" s="57"/>
      <c r="L135" s="57"/>
      <c r="M135" s="54"/>
      <c r="N135" s="54"/>
      <c r="O135" s="54"/>
      <c r="P135" s="54"/>
      <c r="Q135" s="54"/>
      <c r="R135" s="44"/>
      <c r="S135" s="44"/>
      <c r="T135" s="44"/>
      <c r="U135" s="44"/>
      <c r="V135" s="44"/>
      <c r="W135" s="45"/>
      <c r="X135" s="52"/>
      <c r="Y135" s="53"/>
      <c r="Z135" s="48" t="e">
        <f aca="false">IFERROR(VLOOKUP(Y135, 【参考】数式用!$A$2:$B$48, 2, FALSE), "")))</f>
        <v>#N/A</v>
      </c>
      <c r="AA135" s="49"/>
    </row>
    <row r="136" customFormat="false" ht="33.75" hidden="false" customHeight="true" outlineLevel="0" collapsed="false">
      <c r="A136" s="9"/>
      <c r="B136" s="50" t="n">
        <f aca="false">B135+1</f>
        <v>98</v>
      </c>
      <c r="C136" s="57"/>
      <c r="D136" s="57"/>
      <c r="E136" s="57"/>
      <c r="F136" s="57"/>
      <c r="G136" s="57"/>
      <c r="H136" s="57"/>
      <c r="I136" s="57"/>
      <c r="J136" s="57"/>
      <c r="K136" s="57"/>
      <c r="L136" s="57"/>
      <c r="M136" s="54"/>
      <c r="N136" s="54"/>
      <c r="O136" s="54"/>
      <c r="P136" s="54"/>
      <c r="Q136" s="54"/>
      <c r="R136" s="44"/>
      <c r="S136" s="44"/>
      <c r="T136" s="44"/>
      <c r="U136" s="44"/>
      <c r="V136" s="44"/>
      <c r="W136" s="45"/>
      <c r="X136" s="52"/>
      <c r="Y136" s="53"/>
      <c r="Z136" s="48" t="e">
        <f aca="false">IFERROR(VLOOKUP(Y136, 【参考】数式用!$A$2:$B$48, 2, FALSE), "")))</f>
        <v>#N/A</v>
      </c>
      <c r="AA136" s="49"/>
    </row>
    <row r="137" customFormat="false" ht="33.75" hidden="false" customHeight="true" outlineLevel="0" collapsed="false">
      <c r="A137" s="9"/>
      <c r="B137" s="50" t="n">
        <f aca="false">B136+1</f>
        <v>99</v>
      </c>
      <c r="C137" s="57"/>
      <c r="D137" s="57"/>
      <c r="E137" s="57"/>
      <c r="F137" s="57"/>
      <c r="G137" s="57"/>
      <c r="H137" s="57"/>
      <c r="I137" s="57"/>
      <c r="J137" s="57"/>
      <c r="K137" s="57"/>
      <c r="L137" s="57"/>
      <c r="M137" s="54"/>
      <c r="N137" s="54"/>
      <c r="O137" s="54"/>
      <c r="P137" s="54"/>
      <c r="Q137" s="54"/>
      <c r="R137" s="44"/>
      <c r="S137" s="44"/>
      <c r="T137" s="44"/>
      <c r="U137" s="44"/>
      <c r="V137" s="44"/>
      <c r="W137" s="45"/>
      <c r="X137" s="52"/>
      <c r="Y137" s="53"/>
      <c r="Z137" s="48" t="e">
        <f aca="false">IFERROR(VLOOKUP(Y137, 【参考】数式用!$A$2:$B$48, 2, FALSE), "")))</f>
        <v>#N/A</v>
      </c>
      <c r="AA137" s="49"/>
    </row>
    <row r="138" customFormat="false" ht="33.75" hidden="false" customHeight="true" outlineLevel="0" collapsed="false">
      <c r="A138" s="9"/>
      <c r="B138" s="50" t="n">
        <f aca="false">B137+1</f>
        <v>100</v>
      </c>
      <c r="C138" s="58"/>
      <c r="D138" s="58"/>
      <c r="E138" s="58"/>
      <c r="F138" s="58"/>
      <c r="G138" s="58"/>
      <c r="H138" s="58"/>
      <c r="I138" s="58"/>
      <c r="J138" s="58"/>
      <c r="K138" s="58"/>
      <c r="L138" s="58"/>
      <c r="M138" s="59"/>
      <c r="N138" s="59"/>
      <c r="O138" s="59"/>
      <c r="P138" s="59"/>
      <c r="Q138" s="59"/>
      <c r="R138" s="59"/>
      <c r="S138" s="59"/>
      <c r="T138" s="59"/>
      <c r="U138" s="59"/>
      <c r="V138" s="59"/>
      <c r="W138" s="60"/>
      <c r="X138" s="60"/>
      <c r="Y138" s="61"/>
      <c r="Z138" s="48" t="e">
        <f aca="false">IFERROR(VLOOKUP(Y138, 【参考】数式用!$A$2:$B$48, 2, FALSE), "")))</f>
        <v>#N/A</v>
      </c>
      <c r="AA138" s="49"/>
    </row>
  </sheetData>
  <sheetProtection algorithmName="SHA-512" hashValue="szbqGNt+hTd3Wvd2F4aRur5Q2cQ0XX8tVCNOTEqBbdPdhkkI72jVS258U/GXnaatLii1YDQUYMH7KRpc5QgJIQ==" saltValue="eh8PRpnVHBbk13xhexDH0A==" spinCount="100000" sheet="true" formatCells="false" formatColumns="false" formatRows="false" sort="false" autoFilter="false"/>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B29:B30"/>
    <mergeCell ref="C29:L29"/>
    <mergeCell ref="M29:X29"/>
    <mergeCell ref="C30:L30"/>
    <mergeCell ref="M30:X30"/>
    <mergeCell ref="C31:L31"/>
    <mergeCell ref="M31:X31"/>
    <mergeCell ref="C32:L32"/>
    <mergeCell ref="M32:X32"/>
    <mergeCell ref="C36:AA36"/>
    <mergeCell ref="B37:B38"/>
    <mergeCell ref="C37:L38"/>
    <mergeCell ref="M37:Q38"/>
    <mergeCell ref="R37:W37"/>
    <mergeCell ref="X37:X38"/>
    <mergeCell ref="Y37:Y38"/>
    <mergeCell ref="Z37:Z38"/>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s>
  <dataValidations count="5">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40:L138" type="textLength">
      <formula1>10</formula1>
      <formula2>0</formula2>
    </dataValidation>
    <dataValidation allowBlank="true" errorStyle="stop" operator="between" showDropDown="false" showErrorMessage="true" showInputMessage="true" sqref="W39:W138" type="list">
      <formula1>INDIRECT(R39)</formula1>
      <formula2>0</formula2>
    </dataValidation>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39:L39" type="textLength">
      <formula1>10</formula1>
      <formula2>0</formula2>
    </dataValidation>
    <dataValidation allowBlank="true" errorStyle="stop" operator="between" showDropDown="false" showErrorMessage="true" showInputMessage="true" sqref="R39:V138" type="list">
      <formula1>【参考】数式用2!$A$3:$A$49</formula1>
      <formula2>0</formula2>
    </dataValidation>
    <dataValidation allowBlank="true" errorStyle="stop" operator="between" showDropDown="false" showErrorMessage="true" showInputMessage="true" sqref="Y39:Y138" type="list">
      <formula1>【参考】数式用!$A$5:$A$48</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82"/>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Q166" activeCellId="0" sqref="AQ166"/>
    </sheetView>
  </sheetViews>
  <sheetFormatPr defaultColWidth="9.00390625" defaultRowHeight="12.75" zeroHeight="false" outlineLevelRow="0" outlineLevelCol="0"/>
  <cols>
    <col collapsed="false" customWidth="true" hidden="false" outlineLevel="0" max="1" min="1" style="1" width="2.44"/>
    <col collapsed="false" customWidth="true" hidden="false" outlineLevel="0" max="2" min="2" style="1" width="2.89"/>
    <col collapsed="false" customWidth="true" hidden="false" outlineLevel="0" max="5" min="3" style="1" width="2.66"/>
    <col collapsed="false" customWidth="true" hidden="false" outlineLevel="0" max="6" min="6" style="1" width="2.78"/>
    <col collapsed="false" customWidth="true" hidden="false" outlineLevel="0" max="7" min="7" style="1" width="2.66"/>
    <col collapsed="false" customWidth="true" hidden="false" outlineLevel="0" max="8" min="8" style="1" width="3.22"/>
    <col collapsed="false" customWidth="true" hidden="false" outlineLevel="0" max="15" min="9" style="1" width="2.44"/>
    <col collapsed="false" customWidth="true" hidden="false" outlineLevel="0" max="16" min="16" style="1" width="6.11"/>
    <col collapsed="false" customWidth="true" hidden="false" outlineLevel="0" max="17" min="17" style="1" width="5"/>
    <col collapsed="false" customWidth="true" hidden="false" outlineLevel="0" max="18" min="18" style="1" width="2.44"/>
    <col collapsed="false" customWidth="true" hidden="false" outlineLevel="0" max="20" min="19" style="1" width="3.45"/>
    <col collapsed="false" customWidth="true" hidden="false" outlineLevel="0" max="21" min="21" style="1" width="5.45"/>
    <col collapsed="false" customWidth="true" hidden="false" outlineLevel="0" max="22" min="22" style="1" width="3.56"/>
    <col collapsed="false" customWidth="true" hidden="false" outlineLevel="0" max="34" min="23" style="1" width="2.44"/>
    <col collapsed="false" customWidth="true" hidden="false" outlineLevel="0" max="36" min="35" style="1" width="3.66"/>
    <col collapsed="false" customWidth="true" hidden="false" outlineLevel="0" max="37" min="37" style="1" width="3.89"/>
    <col collapsed="false" customWidth="true" hidden="false" outlineLevel="0" max="38" min="38" style="1" width="2.33"/>
    <col collapsed="false" customWidth="true" hidden="true" outlineLevel="0" max="39" min="39" style="1" width="17.34"/>
    <col collapsed="false" customWidth="true" hidden="true" outlineLevel="0" max="40" min="40" style="1" width="8.89"/>
    <col collapsed="false" customWidth="true" hidden="true" outlineLevel="0" max="42" min="41" style="1" width="6.33"/>
    <col collapsed="false" customWidth="true" hidden="false" outlineLevel="0" max="53" min="43" style="1" width="6.33"/>
    <col collapsed="false" customWidth="true" hidden="false" outlineLevel="0" max="54" min="54" style="1" width="2.44"/>
    <col collapsed="false" customWidth="true" hidden="false" outlineLevel="0" max="56" min="55" style="1" width="6.33"/>
    <col collapsed="false" customWidth="true" hidden="false" outlineLevel="0" max="57" min="57" style="1" width="18.34"/>
    <col collapsed="false" customWidth="true" hidden="false" outlineLevel="0" max="60" min="58" style="1" width="6.33"/>
    <col collapsed="false" customWidth="false" hidden="false" outlineLevel="0" max="16384" min="61" style="1" width="9"/>
  </cols>
  <sheetData>
    <row r="1" customFormat="false" ht="19.5" hidden="false" customHeight="true" outlineLevel="0" collapsed="false">
      <c r="A1" s="62"/>
      <c r="B1" s="63" t="s">
        <v>38</v>
      </c>
      <c r="C1" s="63"/>
      <c r="D1" s="63"/>
      <c r="E1" s="63"/>
      <c r="F1" s="63"/>
      <c r="G1" s="63"/>
      <c r="H1" s="63"/>
      <c r="I1" s="63"/>
      <c r="J1" s="63"/>
      <c r="K1" s="63"/>
      <c r="L1" s="63"/>
      <c r="M1" s="63"/>
      <c r="N1" s="63"/>
      <c r="O1" s="63"/>
      <c r="P1" s="63"/>
      <c r="Q1" s="63"/>
      <c r="R1" s="63"/>
      <c r="S1" s="63"/>
      <c r="T1" s="63"/>
      <c r="U1" s="63"/>
      <c r="V1" s="63"/>
      <c r="W1" s="63"/>
      <c r="X1" s="63"/>
      <c r="Y1" s="63"/>
      <c r="Z1" s="64" t="s">
        <v>39</v>
      </c>
      <c r="AA1" s="64"/>
      <c r="AB1" s="64"/>
      <c r="AC1" s="64"/>
      <c r="AD1" s="65" t="str">
        <f aca="false">IF(基本情報入力シート!G18="","",基本情報入力シート!G18)</f>
        <v/>
      </c>
      <c r="AE1" s="65"/>
      <c r="AF1" s="65"/>
      <c r="AG1" s="65"/>
      <c r="AH1" s="65"/>
      <c r="AI1" s="65"/>
      <c r="AJ1" s="65"/>
      <c r="AK1" s="65"/>
      <c r="AL1" s="62"/>
    </row>
    <row r="2" customFormat="false" ht="12" hidden="false" customHeight="true" outlineLevel="0" collapsed="false">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2"/>
    </row>
    <row r="3" customFormat="false" ht="16.5" hidden="false" customHeight="true" outlineLevel="0" collapsed="false">
      <c r="A3" s="62"/>
      <c r="B3" s="66" t="s">
        <v>40</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customFormat="false" ht="4.5" hidden="false" customHeight="true" outlineLevel="0" collapsed="false">
      <c r="A4" s="6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customFormat="false" ht="20.25" hidden="false" customHeight="true" outlineLevel="0" collapsed="false">
      <c r="A5" s="62"/>
      <c r="B5" s="68" t="s">
        <v>41</v>
      </c>
      <c r="C5" s="63"/>
      <c r="D5" s="63"/>
      <c r="E5" s="63"/>
      <c r="F5" s="63"/>
      <c r="G5" s="63"/>
      <c r="H5" s="63"/>
      <c r="I5" s="63"/>
      <c r="J5" s="63"/>
      <c r="K5" s="63"/>
      <c r="L5" s="63"/>
      <c r="M5" s="63"/>
      <c r="N5" s="63"/>
      <c r="O5" s="63"/>
      <c r="P5" s="63"/>
      <c r="Q5" s="63"/>
      <c r="R5" s="63"/>
      <c r="S5" s="63"/>
      <c r="T5" s="63"/>
      <c r="U5" s="63"/>
      <c r="V5" s="63"/>
      <c r="W5" s="63"/>
      <c r="X5" s="63"/>
      <c r="Y5" s="63"/>
      <c r="Z5" s="63"/>
      <c r="AA5" s="63"/>
      <c r="AC5" s="63"/>
      <c r="AD5" s="63"/>
      <c r="AE5" s="63"/>
      <c r="AF5" s="63"/>
      <c r="AG5" s="63"/>
      <c r="AH5" s="63"/>
      <c r="AI5" s="63"/>
      <c r="AJ5" s="63"/>
      <c r="AK5" s="63"/>
      <c r="AL5" s="62"/>
    </row>
    <row r="6" s="72" customFormat="true" ht="13.5" hidden="false" customHeight="true" outlineLevel="0" collapsed="false">
      <c r="A6" s="69"/>
      <c r="B6" s="70" t="s">
        <v>12</v>
      </c>
      <c r="C6" s="70"/>
      <c r="D6" s="70"/>
      <c r="E6" s="70"/>
      <c r="F6" s="70"/>
      <c r="G6" s="70"/>
      <c r="H6" s="71" t="str">
        <f aca="false">IF(基本情報入力シート!M22="","",基本情報入力シート!M22)</f>
        <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69"/>
    </row>
    <row r="7" s="72" customFormat="true" ht="22.5" hidden="false" customHeight="true" outlineLevel="0" collapsed="false">
      <c r="A7" s="69"/>
      <c r="B7" s="73" t="s">
        <v>11</v>
      </c>
      <c r="C7" s="73"/>
      <c r="D7" s="73"/>
      <c r="E7" s="73"/>
      <c r="F7" s="73"/>
      <c r="G7" s="73"/>
      <c r="H7" s="74" t="str">
        <f aca="false">IF(基本情報入力シート!M23="","",基本情報入力シート!M23)</f>
        <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69"/>
    </row>
    <row r="8" s="72" customFormat="true" ht="12.75" hidden="false" customHeight="true" outlineLevel="0" collapsed="false">
      <c r="A8" s="69"/>
      <c r="B8" s="75" t="s">
        <v>42</v>
      </c>
      <c r="C8" s="75"/>
      <c r="D8" s="75"/>
      <c r="E8" s="75"/>
      <c r="F8" s="75"/>
      <c r="G8" s="75"/>
      <c r="H8" s="76" t="s">
        <v>16</v>
      </c>
      <c r="I8" s="77" t="str">
        <f aca="false">IF(基本情報入力シート!AC24="－","",基本情報入力シート!AC24)</f>
        <v/>
      </c>
      <c r="J8" s="77"/>
      <c r="K8" s="77"/>
      <c r="L8" s="77"/>
      <c r="M8" s="77"/>
      <c r="N8" s="78"/>
      <c r="O8" s="79"/>
      <c r="P8" s="79"/>
      <c r="Q8" s="79"/>
      <c r="R8" s="79"/>
      <c r="S8" s="79"/>
      <c r="T8" s="79"/>
      <c r="U8" s="79"/>
      <c r="V8" s="79"/>
      <c r="W8" s="79"/>
      <c r="X8" s="79"/>
      <c r="Y8" s="79"/>
      <c r="Z8" s="79"/>
      <c r="AA8" s="79"/>
      <c r="AB8" s="79"/>
      <c r="AC8" s="79"/>
      <c r="AD8" s="79"/>
      <c r="AE8" s="79"/>
      <c r="AF8" s="79"/>
      <c r="AG8" s="79"/>
      <c r="AH8" s="79"/>
      <c r="AI8" s="79"/>
      <c r="AJ8" s="79"/>
      <c r="AK8" s="80"/>
      <c r="AL8" s="69"/>
    </row>
    <row r="9" s="72" customFormat="true" ht="12" hidden="false" customHeight="true" outlineLevel="0" collapsed="false">
      <c r="A9" s="69"/>
      <c r="B9" s="75"/>
      <c r="C9" s="75"/>
      <c r="D9" s="75"/>
      <c r="E9" s="75"/>
      <c r="F9" s="75"/>
      <c r="G9" s="75"/>
      <c r="H9" s="81" t="str">
        <f aca="false">IF(基本情報入力シート!M25="","",基本情報入力シート!M25)</f>
        <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69"/>
    </row>
    <row r="10" s="72" customFormat="true" ht="12" hidden="false" customHeight="true" outlineLevel="0" collapsed="false">
      <c r="A10" s="69"/>
      <c r="B10" s="75"/>
      <c r="C10" s="75"/>
      <c r="D10" s="75"/>
      <c r="E10" s="75"/>
      <c r="F10" s="75"/>
      <c r="G10" s="75"/>
      <c r="H10" s="82" t="str">
        <f aca="false">IF(基本情報入力シート!M26="","",基本情報入力シート!M26)</f>
        <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69"/>
    </row>
    <row r="11" s="72" customFormat="true" ht="15" hidden="false" customHeight="true" outlineLevel="0" collapsed="false">
      <c r="A11" s="69"/>
      <c r="B11" s="83" t="s">
        <v>12</v>
      </c>
      <c r="C11" s="83"/>
      <c r="D11" s="83"/>
      <c r="E11" s="83"/>
      <c r="F11" s="83"/>
      <c r="G11" s="83"/>
      <c r="H11" s="71" t="str">
        <f aca="false">IF(基本情報入力シート!M29="","",基本情報入力シート!M29)</f>
        <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69"/>
      <c r="AT11" s="84"/>
      <c r="AU11" s="84"/>
      <c r="AV11" s="84"/>
      <c r="AW11" s="84"/>
      <c r="AX11" s="84"/>
    </row>
    <row r="12" s="72" customFormat="true" ht="22.5" hidden="false" customHeight="true" outlineLevel="0" collapsed="false">
      <c r="A12" s="69"/>
      <c r="B12" s="85" t="s">
        <v>43</v>
      </c>
      <c r="C12" s="85"/>
      <c r="D12" s="85"/>
      <c r="E12" s="85"/>
      <c r="F12" s="85"/>
      <c r="G12" s="85"/>
      <c r="H12" s="82" t="str">
        <f aca="false">IF(基本情報入力シート!M30="","",基本情報入力シート!M30)</f>
        <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69"/>
      <c r="AT12" s="84"/>
      <c r="AU12" s="84"/>
      <c r="AV12" s="84"/>
      <c r="AW12" s="84"/>
      <c r="AX12" s="84"/>
    </row>
    <row r="13" s="72" customFormat="true" ht="17.25" hidden="false" customHeight="true" outlineLevel="0" collapsed="false">
      <c r="A13" s="69"/>
      <c r="B13" s="86" t="s">
        <v>24</v>
      </c>
      <c r="C13" s="86"/>
      <c r="D13" s="86"/>
      <c r="E13" s="86"/>
      <c r="F13" s="86"/>
      <c r="G13" s="86"/>
      <c r="H13" s="73" t="s">
        <v>25</v>
      </c>
      <c r="I13" s="73"/>
      <c r="J13" s="73"/>
      <c r="K13" s="73"/>
      <c r="L13" s="87" t="str">
        <f aca="false">IF(基本情報入力シート!M31="","",基本情報入力シート!M31)</f>
        <v/>
      </c>
      <c r="M13" s="87"/>
      <c r="N13" s="87"/>
      <c r="O13" s="87"/>
      <c r="P13" s="87"/>
      <c r="Q13" s="87"/>
      <c r="R13" s="87"/>
      <c r="S13" s="87"/>
      <c r="T13" s="87"/>
      <c r="U13" s="87"/>
      <c r="V13" s="86" t="s">
        <v>26</v>
      </c>
      <c r="W13" s="86"/>
      <c r="X13" s="86"/>
      <c r="Y13" s="86"/>
      <c r="Z13" s="87" t="str">
        <f aca="false">IF(基本情報入力シート!M32="","",基本情報入力シート!M32)</f>
        <v/>
      </c>
      <c r="AA13" s="87"/>
      <c r="AB13" s="87"/>
      <c r="AC13" s="87"/>
      <c r="AD13" s="87"/>
      <c r="AE13" s="87"/>
      <c r="AF13" s="87"/>
      <c r="AG13" s="87"/>
      <c r="AH13" s="87"/>
      <c r="AI13" s="87"/>
      <c r="AJ13" s="87"/>
      <c r="AK13" s="87"/>
      <c r="AL13" s="69"/>
      <c r="AT13" s="84"/>
      <c r="AU13" s="84"/>
      <c r="AV13" s="84"/>
      <c r="AW13" s="84"/>
      <c r="AX13" s="84"/>
    </row>
    <row r="14" customFormat="false" ht="6" hidden="false" customHeight="true" outlineLevel="0" collapsed="false">
      <c r="A14" s="62"/>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2"/>
      <c r="AS14" s="88"/>
    </row>
    <row r="15" customFormat="false" ht="18" hidden="false" customHeight="true" outlineLevel="0" collapsed="false">
      <c r="A15" s="62"/>
      <c r="B15" s="89" t="s">
        <v>44</v>
      </c>
      <c r="C15" s="90"/>
      <c r="D15" s="90"/>
      <c r="E15" s="90"/>
      <c r="F15" s="90"/>
      <c r="G15" s="63"/>
      <c r="H15" s="90"/>
      <c r="I15" s="90"/>
      <c r="J15" s="90"/>
      <c r="K15" s="90"/>
      <c r="L15" s="91"/>
      <c r="M15" s="92"/>
      <c r="N15" s="63"/>
      <c r="O15" s="91"/>
      <c r="P15" s="91"/>
      <c r="Q15" s="91"/>
      <c r="R15" s="91"/>
      <c r="S15" s="91"/>
      <c r="T15" s="91"/>
      <c r="U15" s="91"/>
      <c r="V15" s="91"/>
      <c r="W15" s="90"/>
      <c r="X15" s="90"/>
      <c r="Y15" s="90"/>
      <c r="Z15" s="90"/>
      <c r="AA15" s="91"/>
      <c r="AB15" s="91"/>
      <c r="AC15" s="62"/>
      <c r="AD15" s="62"/>
      <c r="AE15" s="91"/>
      <c r="AF15" s="91"/>
      <c r="AG15" s="91"/>
      <c r="AH15" s="91"/>
      <c r="AI15" s="91"/>
      <c r="AJ15" s="91"/>
      <c r="AK15" s="91"/>
      <c r="AL15" s="62"/>
      <c r="AT15" s="88"/>
      <c r="AU15" s="88"/>
      <c r="AV15" s="88"/>
      <c r="AW15" s="88"/>
      <c r="AX15" s="88"/>
    </row>
    <row r="16" s="72" customFormat="true" ht="19.5" hidden="false" customHeight="true" outlineLevel="0" collapsed="false">
      <c r="A16" s="69"/>
      <c r="B16" s="93" t="s">
        <v>45</v>
      </c>
      <c r="C16" s="94"/>
      <c r="D16" s="95"/>
      <c r="E16" s="96"/>
      <c r="F16" s="96"/>
      <c r="G16" s="96"/>
      <c r="H16" s="96"/>
      <c r="I16" s="96"/>
      <c r="J16" s="96"/>
      <c r="K16" s="96"/>
      <c r="L16" s="97"/>
      <c r="M16" s="97"/>
      <c r="N16" s="97"/>
      <c r="O16" s="97"/>
      <c r="P16" s="97"/>
      <c r="Q16" s="97"/>
      <c r="R16" s="97"/>
      <c r="S16" s="97"/>
      <c r="T16" s="98"/>
      <c r="U16" s="99"/>
      <c r="V16" s="99"/>
      <c r="W16" s="100"/>
      <c r="X16" s="69"/>
      <c r="Y16" s="69"/>
      <c r="Z16" s="69"/>
      <c r="AA16" s="69"/>
      <c r="AB16" s="69"/>
      <c r="AC16" s="69"/>
      <c r="AD16" s="69"/>
      <c r="AE16" s="69"/>
      <c r="AF16" s="69"/>
      <c r="AG16" s="69"/>
      <c r="AH16" s="101"/>
      <c r="AI16" s="69"/>
      <c r="AJ16" s="69"/>
      <c r="AK16" s="69"/>
      <c r="AL16" s="69"/>
    </row>
    <row r="17" s="72" customFormat="true" ht="18.75" hidden="false" customHeight="true" outlineLevel="0" collapsed="false">
      <c r="A17" s="69"/>
      <c r="B17" s="102" t="s">
        <v>46</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69"/>
      <c r="AE17" s="69"/>
      <c r="AF17" s="69"/>
      <c r="AG17" s="69"/>
      <c r="AH17" s="101"/>
      <c r="AI17" s="69"/>
      <c r="AJ17" s="69"/>
      <c r="AK17" s="69"/>
      <c r="AL17" s="69"/>
    </row>
    <row r="18" customFormat="false" ht="19.5" hidden="false" customHeight="true" outlineLevel="0" collapsed="false">
      <c r="A18" s="62"/>
      <c r="B18" s="103" t="s">
        <v>47</v>
      </c>
      <c r="C18" s="104" t="s">
        <v>48</v>
      </c>
      <c r="D18" s="104"/>
      <c r="E18" s="104"/>
      <c r="F18" s="104"/>
      <c r="G18" s="104"/>
      <c r="H18" s="104"/>
      <c r="I18" s="104"/>
      <c r="J18" s="104"/>
      <c r="K18" s="104"/>
      <c r="L18" s="104"/>
      <c r="M18" s="104"/>
      <c r="N18" s="104"/>
      <c r="O18" s="104"/>
      <c r="P18" s="104"/>
      <c r="Q18" s="104"/>
      <c r="R18" s="104"/>
      <c r="S18" s="104"/>
      <c r="T18" s="104"/>
      <c r="U18" s="104"/>
      <c r="V18" s="104"/>
      <c r="W18" s="105" t="n">
        <f aca="false">'別紙様式3-2（処遇改善加算　個票）'!N5</f>
        <v>0</v>
      </c>
      <c r="X18" s="105"/>
      <c r="Y18" s="105"/>
      <c r="Z18" s="105"/>
      <c r="AA18" s="105"/>
      <c r="AB18" s="105"/>
      <c r="AC18" s="106" t="s">
        <v>49</v>
      </c>
      <c r="AD18" s="62"/>
      <c r="AE18" s="62"/>
      <c r="AF18" s="62"/>
      <c r="AG18" s="62"/>
      <c r="AH18" s="62"/>
      <c r="AI18" s="62"/>
      <c r="AJ18" s="62"/>
      <c r="AK18" s="62"/>
      <c r="AL18" s="62"/>
    </row>
    <row r="19" customFormat="false" ht="27" hidden="false" customHeight="true" outlineLevel="0" collapsed="false">
      <c r="A19" s="62"/>
      <c r="B19" s="103" t="s">
        <v>50</v>
      </c>
      <c r="C19" s="107" t="s">
        <v>51</v>
      </c>
      <c r="D19" s="107"/>
      <c r="E19" s="107"/>
      <c r="F19" s="107"/>
      <c r="G19" s="107"/>
      <c r="H19" s="107"/>
      <c r="I19" s="107"/>
      <c r="J19" s="107"/>
      <c r="K19" s="107"/>
      <c r="L19" s="107"/>
      <c r="M19" s="107"/>
      <c r="N19" s="107"/>
      <c r="O19" s="107"/>
      <c r="P19" s="107"/>
      <c r="Q19" s="107"/>
      <c r="R19" s="107"/>
      <c r="S19" s="107"/>
      <c r="T19" s="107"/>
      <c r="U19" s="107"/>
      <c r="V19" s="107"/>
      <c r="W19" s="108"/>
      <c r="X19" s="108"/>
      <c r="Y19" s="108"/>
      <c r="Z19" s="108"/>
      <c r="AA19" s="108"/>
      <c r="AB19" s="108"/>
      <c r="AC19" s="109" t="s">
        <v>49</v>
      </c>
      <c r="AD19" s="63" t="s">
        <v>52</v>
      </c>
      <c r="AE19" s="110"/>
      <c r="AF19" s="62"/>
      <c r="AG19" s="62"/>
      <c r="AH19" s="62"/>
      <c r="AI19" s="62"/>
      <c r="AJ19" s="62"/>
      <c r="AK19" s="62"/>
      <c r="AL19" s="62"/>
      <c r="AM19" s="111"/>
      <c r="AN19" s="111"/>
      <c r="AO19" s="111"/>
      <c r="AP19" s="111"/>
      <c r="AQ19" s="112"/>
      <c r="AR19" s="112"/>
      <c r="AS19" s="112"/>
      <c r="AT19" s="112"/>
      <c r="AU19" s="112"/>
      <c r="AV19" s="112"/>
      <c r="AW19" s="112"/>
      <c r="AX19" s="112"/>
      <c r="AY19" s="112"/>
      <c r="AZ19" s="112"/>
      <c r="BA19" s="113"/>
    </row>
    <row r="20" customFormat="false" ht="21.75" hidden="false" customHeight="true" outlineLevel="0" collapsed="false">
      <c r="A20" s="62"/>
      <c r="B20" s="103" t="s">
        <v>53</v>
      </c>
      <c r="C20" s="114" t="s">
        <v>54</v>
      </c>
      <c r="D20" s="114"/>
      <c r="E20" s="114"/>
      <c r="F20" s="114"/>
      <c r="G20" s="114"/>
      <c r="H20" s="114"/>
      <c r="I20" s="114"/>
      <c r="J20" s="114"/>
      <c r="K20" s="114"/>
      <c r="L20" s="114"/>
      <c r="M20" s="114"/>
      <c r="N20" s="114"/>
      <c r="O20" s="114"/>
      <c r="P20" s="114"/>
      <c r="Q20" s="114"/>
      <c r="R20" s="114"/>
      <c r="S20" s="114"/>
      <c r="T20" s="114"/>
      <c r="U20" s="114"/>
      <c r="V20" s="114"/>
      <c r="W20" s="105" t="n">
        <f aca="false">W18+W19</f>
        <v>0</v>
      </c>
      <c r="X20" s="105"/>
      <c r="Y20" s="105"/>
      <c r="Z20" s="105"/>
      <c r="AA20" s="105"/>
      <c r="AB20" s="105"/>
      <c r="AC20" s="106" t="s">
        <v>49</v>
      </c>
      <c r="AD20" s="63" t="s">
        <v>52</v>
      </c>
      <c r="AE20" s="115" t="str">
        <f aca="false">IF(H7="", "", IFERROR(IF(W21&gt;=W20,"○","×"),""))</f>
        <v/>
      </c>
      <c r="AF20" s="62"/>
      <c r="AG20" s="62"/>
      <c r="AH20" s="62"/>
      <c r="AI20" s="62"/>
      <c r="AJ20" s="62"/>
      <c r="AK20" s="62"/>
      <c r="AL20" s="62"/>
      <c r="AM20" s="62"/>
      <c r="AN20" s="62"/>
      <c r="AO20" s="62"/>
      <c r="AP20" s="62"/>
      <c r="AQ20" s="116" t="s">
        <v>55</v>
      </c>
      <c r="AR20" s="116"/>
      <c r="AS20" s="116"/>
      <c r="AT20" s="116"/>
      <c r="AU20" s="116"/>
      <c r="AV20" s="116"/>
      <c r="AW20" s="116"/>
      <c r="AX20" s="116"/>
      <c r="AY20" s="116"/>
      <c r="AZ20" s="116"/>
      <c r="BA20" s="116"/>
      <c r="BB20" s="116"/>
      <c r="BC20" s="116"/>
      <c r="BD20" s="116"/>
      <c r="BE20" s="116"/>
    </row>
    <row r="21" customFormat="false" ht="33" hidden="false" customHeight="true" outlineLevel="0" collapsed="false">
      <c r="A21" s="62"/>
      <c r="B21" s="103" t="s">
        <v>56</v>
      </c>
      <c r="C21" s="117" t="s">
        <v>57</v>
      </c>
      <c r="D21" s="117"/>
      <c r="E21" s="117"/>
      <c r="F21" s="117"/>
      <c r="G21" s="117"/>
      <c r="H21" s="117"/>
      <c r="I21" s="117"/>
      <c r="J21" s="117"/>
      <c r="K21" s="117"/>
      <c r="L21" s="117"/>
      <c r="M21" s="117"/>
      <c r="N21" s="117"/>
      <c r="O21" s="117"/>
      <c r="P21" s="117"/>
      <c r="Q21" s="117"/>
      <c r="R21" s="117"/>
      <c r="S21" s="117"/>
      <c r="T21" s="117"/>
      <c r="U21" s="117"/>
      <c r="V21" s="117"/>
      <c r="W21" s="108"/>
      <c r="X21" s="108"/>
      <c r="Y21" s="108"/>
      <c r="Z21" s="108"/>
      <c r="AA21" s="108"/>
      <c r="AB21" s="108"/>
      <c r="AC21" s="118" t="s">
        <v>49</v>
      </c>
      <c r="AD21" s="63" t="s">
        <v>52</v>
      </c>
      <c r="AE21" s="115"/>
      <c r="AF21" s="62"/>
      <c r="AG21" s="62"/>
      <c r="AH21" s="62"/>
      <c r="AI21" s="62"/>
      <c r="AJ21" s="62"/>
      <c r="AK21" s="62"/>
      <c r="AL21" s="62"/>
    </row>
    <row r="22" customFormat="false" ht="18" hidden="false" customHeight="true" outlineLevel="0" collapsed="false">
      <c r="A22" s="62"/>
      <c r="B22" s="119" t="s">
        <v>58</v>
      </c>
      <c r="C22" s="120"/>
      <c r="D22" s="120"/>
      <c r="E22" s="120"/>
      <c r="F22" s="121"/>
      <c r="G22" s="122"/>
      <c r="H22" s="122"/>
      <c r="I22" s="122"/>
      <c r="J22" s="122"/>
      <c r="K22" s="121"/>
      <c r="L22" s="121"/>
      <c r="M22" s="121"/>
      <c r="N22" s="121"/>
      <c r="O22" s="123"/>
      <c r="P22" s="123"/>
      <c r="Q22" s="122"/>
      <c r="R22" s="122"/>
      <c r="S22" s="122"/>
      <c r="T22" s="122"/>
      <c r="U22" s="124"/>
      <c r="V22" s="124"/>
      <c r="W22" s="124"/>
      <c r="X22" s="124"/>
      <c r="Y22" s="124"/>
      <c r="Z22" s="124"/>
      <c r="AA22" s="124"/>
      <c r="AB22" s="124"/>
      <c r="AC22" s="124"/>
      <c r="AD22" s="124"/>
      <c r="AE22" s="124"/>
      <c r="AF22" s="124"/>
      <c r="AG22" s="124"/>
      <c r="AH22" s="124"/>
      <c r="AI22" s="124"/>
      <c r="AJ22" s="124"/>
      <c r="AK22" s="124"/>
      <c r="AL22" s="125"/>
      <c r="AM22" s="126"/>
    </row>
    <row r="23" customFormat="false" ht="25.5" hidden="false" customHeight="true" outlineLevel="0" collapsed="false">
      <c r="A23" s="62"/>
      <c r="B23" s="127" t="s">
        <v>59</v>
      </c>
      <c r="C23" s="128" t="s">
        <v>60</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4"/>
      <c r="AM23" s="126"/>
      <c r="AN23" s="126"/>
    </row>
    <row r="24" customFormat="false" ht="7.5" hidden="false" customHeight="true" outlineLevel="0" collapsed="false">
      <c r="A24" s="6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63"/>
      <c r="AB24" s="130"/>
      <c r="AC24" s="130"/>
      <c r="AD24" s="130"/>
      <c r="AE24" s="130"/>
      <c r="AF24" s="130"/>
      <c r="AG24" s="130"/>
      <c r="AH24" s="130"/>
      <c r="AI24" s="130"/>
      <c r="AJ24" s="130"/>
      <c r="AK24" s="130"/>
      <c r="AL24" s="62"/>
    </row>
    <row r="25" customFormat="false" ht="19.5" hidden="false" customHeight="true" outlineLevel="0" collapsed="false">
      <c r="A25" s="62"/>
      <c r="B25" s="93" t="s">
        <v>61</v>
      </c>
      <c r="C25" s="131"/>
      <c r="D25" s="132"/>
      <c r="E25" s="132"/>
      <c r="F25" s="132"/>
      <c r="G25" s="133"/>
      <c r="H25" s="133"/>
      <c r="I25" s="133"/>
      <c r="J25" s="133"/>
      <c r="K25" s="133"/>
      <c r="L25" s="133"/>
      <c r="M25" s="133"/>
      <c r="N25" s="133"/>
      <c r="O25" s="133"/>
      <c r="P25" s="133"/>
      <c r="Q25" s="134"/>
      <c r="R25" s="134"/>
      <c r="S25" s="134"/>
      <c r="T25" s="134"/>
      <c r="U25" s="134"/>
      <c r="V25" s="134"/>
      <c r="W25" s="133"/>
      <c r="X25" s="133"/>
      <c r="Y25" s="133"/>
      <c r="Z25" s="133"/>
      <c r="AA25" s="133"/>
      <c r="AB25" s="133"/>
      <c r="AC25" s="133"/>
      <c r="AD25" s="135"/>
      <c r="AE25" s="133"/>
      <c r="AF25" s="133"/>
      <c r="AG25" s="133"/>
      <c r="AH25" s="133"/>
      <c r="AI25" s="133"/>
      <c r="AJ25" s="133"/>
      <c r="AK25" s="135"/>
      <c r="AL25" s="62"/>
    </row>
    <row r="26" customFormat="false" ht="18.75" hidden="false" customHeight="true" outlineLevel="0" collapsed="false">
      <c r="A26" s="62"/>
      <c r="B26" s="136" t="s">
        <v>47</v>
      </c>
      <c r="C26" s="137" t="s">
        <v>62</v>
      </c>
      <c r="D26" s="137"/>
      <c r="E26" s="137"/>
      <c r="F26" s="137"/>
      <c r="G26" s="137"/>
      <c r="H26" s="137"/>
      <c r="I26" s="137"/>
      <c r="J26" s="137"/>
      <c r="K26" s="137"/>
      <c r="L26" s="137"/>
      <c r="M26" s="137"/>
      <c r="N26" s="137"/>
      <c r="O26" s="137"/>
      <c r="P26" s="137"/>
      <c r="Q26" s="138" t="n">
        <f aca="false">Q27-Q28-Q29</f>
        <v>0</v>
      </c>
      <c r="R26" s="138"/>
      <c r="S26" s="138"/>
      <c r="T26" s="138"/>
      <c r="U26" s="138"/>
      <c r="V26" s="138"/>
      <c r="W26" s="139" t="s">
        <v>49</v>
      </c>
      <c r="X26" s="140" t="s">
        <v>52</v>
      </c>
      <c r="Y26" s="115" t="str">
        <f aca="false">IF(H7="", "", IF(Q30="","",IF(Q26="","",IF(Q26&gt;=Q30,"○","×"))))</f>
        <v/>
      </c>
      <c r="Z26" s="141"/>
      <c r="AA26" s="133"/>
      <c r="AB26" s="133"/>
      <c r="AC26" s="133"/>
      <c r="AD26" s="135"/>
      <c r="AE26" s="135"/>
      <c r="AF26" s="135"/>
      <c r="AG26" s="135"/>
      <c r="AH26" s="135"/>
      <c r="AI26" s="135"/>
      <c r="AJ26" s="135"/>
      <c r="AK26" s="135"/>
      <c r="AL26" s="62"/>
      <c r="AM26" s="62"/>
      <c r="AN26" s="62"/>
      <c r="AO26" s="62"/>
      <c r="AP26" s="62"/>
      <c r="AQ26" s="142" t="s">
        <v>63</v>
      </c>
      <c r="AR26" s="142"/>
      <c r="AS26" s="142"/>
      <c r="AT26" s="142"/>
      <c r="AU26" s="142"/>
      <c r="AV26" s="142"/>
      <c r="AW26" s="142"/>
      <c r="AX26" s="142"/>
      <c r="AY26" s="142"/>
      <c r="AZ26" s="142"/>
      <c r="BA26" s="142"/>
      <c r="BB26" s="142"/>
      <c r="BC26" s="142"/>
      <c r="BD26" s="142"/>
      <c r="BE26" s="142"/>
    </row>
    <row r="27" customFormat="false" ht="18.75" hidden="false" customHeight="true" outlineLevel="0" collapsed="false">
      <c r="A27" s="62"/>
      <c r="B27" s="143"/>
      <c r="C27" s="144" t="s">
        <v>64</v>
      </c>
      <c r="D27" s="144"/>
      <c r="E27" s="144"/>
      <c r="F27" s="144"/>
      <c r="G27" s="144"/>
      <c r="H27" s="144"/>
      <c r="I27" s="144"/>
      <c r="J27" s="144"/>
      <c r="K27" s="144"/>
      <c r="L27" s="144"/>
      <c r="M27" s="144"/>
      <c r="N27" s="144"/>
      <c r="O27" s="144"/>
      <c r="P27" s="144"/>
      <c r="Q27" s="145"/>
      <c r="R27" s="145"/>
      <c r="S27" s="145"/>
      <c r="T27" s="145"/>
      <c r="U27" s="145"/>
      <c r="V27" s="145"/>
      <c r="W27" s="139" t="s">
        <v>49</v>
      </c>
      <c r="X27" s="140"/>
      <c r="Y27" s="115"/>
      <c r="Z27" s="141"/>
      <c r="AA27" s="133"/>
      <c r="AB27" s="133"/>
      <c r="AC27" s="133"/>
      <c r="AD27" s="135"/>
      <c r="AE27" s="133"/>
      <c r="AF27" s="133"/>
      <c r="AG27" s="133"/>
      <c r="AH27" s="133"/>
      <c r="AI27" s="133"/>
      <c r="AJ27" s="133"/>
      <c r="AK27" s="135"/>
      <c r="AL27" s="62"/>
      <c r="AM27" s="62"/>
      <c r="AN27" s="62"/>
      <c r="AO27" s="62"/>
      <c r="AP27" s="62"/>
      <c r="AQ27" s="142"/>
      <c r="AR27" s="142"/>
      <c r="AS27" s="142"/>
      <c r="AT27" s="142"/>
      <c r="AU27" s="142"/>
      <c r="AV27" s="142"/>
      <c r="AW27" s="142"/>
      <c r="AX27" s="142"/>
      <c r="AY27" s="142"/>
      <c r="AZ27" s="142"/>
      <c r="BA27" s="142"/>
      <c r="BB27" s="142"/>
      <c r="BC27" s="142"/>
      <c r="BD27" s="142"/>
      <c r="BE27" s="142"/>
    </row>
    <row r="28" customFormat="false" ht="18.75" hidden="false" customHeight="true" outlineLevel="0" collapsed="false">
      <c r="A28" s="62"/>
      <c r="B28" s="143"/>
      <c r="C28" s="146" t="s">
        <v>65</v>
      </c>
      <c r="D28" s="146"/>
      <c r="E28" s="146"/>
      <c r="F28" s="146"/>
      <c r="G28" s="146"/>
      <c r="H28" s="146"/>
      <c r="I28" s="146"/>
      <c r="J28" s="146"/>
      <c r="K28" s="146"/>
      <c r="L28" s="146"/>
      <c r="M28" s="146"/>
      <c r="N28" s="146"/>
      <c r="O28" s="146"/>
      <c r="P28" s="146"/>
      <c r="Q28" s="138" t="n">
        <f aca="false">W21</f>
        <v>0</v>
      </c>
      <c r="R28" s="138"/>
      <c r="S28" s="138"/>
      <c r="T28" s="138"/>
      <c r="U28" s="138"/>
      <c r="V28" s="138"/>
      <c r="W28" s="139" t="s">
        <v>49</v>
      </c>
      <c r="X28" s="140"/>
      <c r="Y28" s="115"/>
      <c r="Z28" s="141"/>
      <c r="AA28" s="133"/>
      <c r="AB28" s="133"/>
      <c r="AC28" s="133"/>
      <c r="AD28" s="135"/>
      <c r="AE28" s="133"/>
      <c r="AF28" s="133"/>
      <c r="AG28" s="133"/>
      <c r="AH28" s="133"/>
      <c r="AI28" s="133"/>
      <c r="AJ28" s="133"/>
      <c r="AK28" s="135"/>
      <c r="AL28" s="62"/>
      <c r="AM28" s="62"/>
      <c r="AN28" s="62"/>
      <c r="AO28" s="62"/>
      <c r="AP28" s="62"/>
      <c r="AQ28" s="142"/>
      <c r="AR28" s="142"/>
      <c r="AS28" s="142"/>
      <c r="AT28" s="142"/>
      <c r="AU28" s="142"/>
      <c r="AV28" s="142"/>
      <c r="AW28" s="142"/>
      <c r="AX28" s="142"/>
      <c r="AY28" s="142"/>
      <c r="AZ28" s="142"/>
      <c r="BA28" s="142"/>
      <c r="BB28" s="142"/>
      <c r="BC28" s="142"/>
      <c r="BD28" s="142"/>
      <c r="BE28" s="142"/>
    </row>
    <row r="29" customFormat="false" ht="27.75" hidden="false" customHeight="true" outlineLevel="0" collapsed="false">
      <c r="A29" s="62"/>
      <c r="B29" s="143"/>
      <c r="C29" s="146" t="s">
        <v>66</v>
      </c>
      <c r="D29" s="146"/>
      <c r="E29" s="146"/>
      <c r="F29" s="146"/>
      <c r="G29" s="146"/>
      <c r="H29" s="146"/>
      <c r="I29" s="146"/>
      <c r="J29" s="146"/>
      <c r="K29" s="146"/>
      <c r="L29" s="146"/>
      <c r="M29" s="146"/>
      <c r="N29" s="146"/>
      <c r="O29" s="146"/>
      <c r="P29" s="146"/>
      <c r="Q29" s="145"/>
      <c r="R29" s="145"/>
      <c r="S29" s="145"/>
      <c r="T29" s="145"/>
      <c r="U29" s="145"/>
      <c r="V29" s="145"/>
      <c r="W29" s="139" t="s">
        <v>49</v>
      </c>
      <c r="X29" s="140"/>
      <c r="Y29" s="115"/>
      <c r="Z29" s="141"/>
      <c r="AA29" s="133"/>
      <c r="AB29" s="133"/>
      <c r="AC29" s="133"/>
      <c r="AD29" s="135"/>
      <c r="AE29" s="133"/>
      <c r="AF29" s="133"/>
      <c r="AG29" s="133"/>
      <c r="AH29" s="133"/>
      <c r="AI29" s="133"/>
      <c r="AJ29" s="133"/>
      <c r="AK29" s="135"/>
      <c r="AL29" s="62"/>
      <c r="AM29" s="62"/>
      <c r="AN29" s="62"/>
      <c r="AO29" s="62"/>
      <c r="AP29" s="62"/>
      <c r="AQ29" s="142"/>
      <c r="AR29" s="142"/>
      <c r="AS29" s="142"/>
      <c r="AT29" s="142"/>
      <c r="AU29" s="142"/>
      <c r="AV29" s="142"/>
      <c r="AW29" s="142"/>
      <c r="AX29" s="142"/>
      <c r="AY29" s="142"/>
      <c r="AZ29" s="142"/>
      <c r="BA29" s="142"/>
      <c r="BB29" s="142"/>
      <c r="BC29" s="142"/>
      <c r="BD29" s="142"/>
      <c r="BE29" s="142"/>
    </row>
    <row r="30" customFormat="false" ht="30.75" hidden="false" customHeight="true" outlineLevel="0" collapsed="false">
      <c r="A30" s="62"/>
      <c r="B30" s="136" t="s">
        <v>50</v>
      </c>
      <c r="C30" s="147" t="s">
        <v>67</v>
      </c>
      <c r="D30" s="147"/>
      <c r="E30" s="147"/>
      <c r="F30" s="147"/>
      <c r="G30" s="147"/>
      <c r="H30" s="147"/>
      <c r="I30" s="147"/>
      <c r="J30" s="147"/>
      <c r="K30" s="147"/>
      <c r="L30" s="147"/>
      <c r="M30" s="147"/>
      <c r="N30" s="147"/>
      <c r="O30" s="147"/>
      <c r="P30" s="147"/>
      <c r="Q30" s="138" t="n">
        <f aca="false">Q31-Q32-Q33-Q34</f>
        <v>0</v>
      </c>
      <c r="R30" s="138"/>
      <c r="S30" s="138"/>
      <c r="T30" s="138"/>
      <c r="U30" s="138"/>
      <c r="V30" s="138"/>
      <c r="W30" s="148" t="s">
        <v>49</v>
      </c>
      <c r="X30" s="140" t="s">
        <v>52</v>
      </c>
      <c r="Y30" s="115"/>
      <c r="Z30" s="141"/>
      <c r="AA30" s="133"/>
      <c r="AB30" s="133"/>
      <c r="AC30" s="133"/>
      <c r="AD30" s="135"/>
      <c r="AE30" s="133"/>
      <c r="AF30" s="133"/>
      <c r="AG30" s="133"/>
      <c r="AH30" s="133"/>
      <c r="AI30" s="133"/>
      <c r="AJ30" s="133"/>
      <c r="AK30" s="135"/>
      <c r="AL30" s="62"/>
      <c r="AM30" s="62"/>
      <c r="AN30" s="62"/>
      <c r="AO30" s="62"/>
      <c r="AP30" s="62"/>
      <c r="AQ30" s="142"/>
      <c r="AR30" s="142"/>
      <c r="AS30" s="142"/>
      <c r="AT30" s="142"/>
      <c r="AU30" s="142"/>
      <c r="AV30" s="142"/>
      <c r="AW30" s="142"/>
      <c r="AX30" s="142"/>
      <c r="AY30" s="142"/>
      <c r="AZ30" s="142"/>
      <c r="BA30" s="142"/>
      <c r="BB30" s="142"/>
      <c r="BC30" s="142"/>
      <c r="BD30" s="142"/>
      <c r="BE30" s="142"/>
    </row>
    <row r="31" customFormat="false" ht="18.75" hidden="false" customHeight="true" outlineLevel="0" collapsed="false">
      <c r="A31" s="62"/>
      <c r="B31" s="149"/>
      <c r="C31" s="150" t="s">
        <v>68</v>
      </c>
      <c r="D31" s="150"/>
      <c r="E31" s="150"/>
      <c r="F31" s="150"/>
      <c r="G31" s="150"/>
      <c r="H31" s="150"/>
      <c r="I31" s="150"/>
      <c r="J31" s="150"/>
      <c r="K31" s="150"/>
      <c r="L31" s="150"/>
      <c r="M31" s="150"/>
      <c r="N31" s="150"/>
      <c r="O31" s="150"/>
      <c r="P31" s="150"/>
      <c r="Q31" s="145"/>
      <c r="R31" s="145"/>
      <c r="S31" s="145"/>
      <c r="T31" s="145"/>
      <c r="U31" s="145"/>
      <c r="V31" s="145"/>
      <c r="W31" s="139" t="s">
        <v>49</v>
      </c>
      <c r="X31" s="133"/>
      <c r="Y31" s="133"/>
      <c r="Z31" s="133"/>
      <c r="AA31" s="133"/>
      <c r="AB31" s="133"/>
      <c r="AC31" s="133"/>
      <c r="AD31" s="135"/>
      <c r="AE31" s="133"/>
      <c r="AF31" s="133"/>
      <c r="AG31" s="133"/>
      <c r="AH31" s="133"/>
      <c r="AI31" s="133"/>
      <c r="AJ31" s="133"/>
      <c r="AK31" s="135"/>
      <c r="AL31" s="62"/>
    </row>
    <row r="32" customFormat="false" ht="18.75" hidden="false" customHeight="true" outlineLevel="0" collapsed="false">
      <c r="A32" s="62"/>
      <c r="B32" s="149"/>
      <c r="C32" s="150" t="s">
        <v>69</v>
      </c>
      <c r="D32" s="150"/>
      <c r="E32" s="150"/>
      <c r="F32" s="150"/>
      <c r="G32" s="150"/>
      <c r="H32" s="150"/>
      <c r="I32" s="150"/>
      <c r="J32" s="150"/>
      <c r="K32" s="150"/>
      <c r="L32" s="150"/>
      <c r="M32" s="150"/>
      <c r="N32" s="150"/>
      <c r="O32" s="150"/>
      <c r="P32" s="150"/>
      <c r="Q32" s="145"/>
      <c r="R32" s="145"/>
      <c r="S32" s="145"/>
      <c r="T32" s="145"/>
      <c r="U32" s="145"/>
      <c r="V32" s="145"/>
      <c r="W32" s="139" t="s">
        <v>49</v>
      </c>
      <c r="X32" s="133"/>
      <c r="Y32" s="133"/>
      <c r="Z32" s="133"/>
      <c r="AA32" s="133"/>
      <c r="AB32" s="133"/>
      <c r="AC32" s="133"/>
      <c r="AD32" s="135"/>
      <c r="AE32" s="133"/>
      <c r="AF32" s="133"/>
      <c r="AG32" s="133"/>
      <c r="AH32" s="133"/>
      <c r="AI32" s="133"/>
      <c r="AJ32" s="133"/>
      <c r="AK32" s="135"/>
      <c r="AL32" s="62"/>
    </row>
    <row r="33" customFormat="false" ht="27.75" hidden="false" customHeight="true" outlineLevel="0" collapsed="false">
      <c r="A33" s="62"/>
      <c r="B33" s="149"/>
      <c r="C33" s="151" t="s">
        <v>70</v>
      </c>
      <c r="D33" s="151"/>
      <c r="E33" s="151"/>
      <c r="F33" s="151"/>
      <c r="G33" s="151"/>
      <c r="H33" s="151"/>
      <c r="I33" s="151"/>
      <c r="J33" s="151"/>
      <c r="K33" s="151"/>
      <c r="L33" s="151"/>
      <c r="M33" s="151"/>
      <c r="N33" s="151"/>
      <c r="O33" s="151"/>
      <c r="P33" s="151"/>
      <c r="Q33" s="145"/>
      <c r="R33" s="145"/>
      <c r="S33" s="145"/>
      <c r="T33" s="145"/>
      <c r="U33" s="145"/>
      <c r="V33" s="145"/>
      <c r="W33" s="139" t="s">
        <v>49</v>
      </c>
      <c r="X33" s="133"/>
      <c r="Y33" s="133"/>
      <c r="Z33" s="133"/>
      <c r="AA33" s="133"/>
      <c r="AB33" s="133"/>
      <c r="AC33" s="133"/>
      <c r="AD33" s="135"/>
      <c r="AE33" s="133"/>
      <c r="AF33" s="133"/>
      <c r="AG33" s="133"/>
      <c r="AH33" s="133"/>
      <c r="AI33" s="133"/>
      <c r="AJ33" s="133"/>
      <c r="AK33" s="135"/>
      <c r="AL33" s="62"/>
    </row>
    <row r="34" customFormat="false" ht="28.5" hidden="false" customHeight="true" outlineLevel="0" collapsed="false">
      <c r="A34" s="62"/>
      <c r="B34" s="149"/>
      <c r="C34" s="152" t="s">
        <v>71</v>
      </c>
      <c r="D34" s="152"/>
      <c r="E34" s="152"/>
      <c r="F34" s="152"/>
      <c r="G34" s="152"/>
      <c r="H34" s="152"/>
      <c r="I34" s="152"/>
      <c r="J34" s="152"/>
      <c r="K34" s="152"/>
      <c r="L34" s="152"/>
      <c r="M34" s="152"/>
      <c r="N34" s="152"/>
      <c r="O34" s="152"/>
      <c r="P34" s="152"/>
      <c r="Q34" s="145"/>
      <c r="R34" s="145"/>
      <c r="S34" s="145"/>
      <c r="T34" s="145"/>
      <c r="U34" s="145"/>
      <c r="V34" s="145"/>
      <c r="W34" s="148" t="s">
        <v>49</v>
      </c>
      <c r="X34" s="133"/>
      <c r="Y34" s="133"/>
      <c r="Z34" s="133"/>
      <c r="AA34" s="135"/>
      <c r="AC34" s="133"/>
      <c r="AD34" s="133"/>
      <c r="AE34" s="133"/>
      <c r="AF34" s="133"/>
      <c r="AG34" s="133"/>
      <c r="AH34" s="133"/>
      <c r="AI34" s="135"/>
      <c r="AJ34" s="62"/>
      <c r="AK34" s="62"/>
      <c r="AL34" s="62"/>
      <c r="AW34" s="3"/>
    </row>
    <row r="35" s="72" customFormat="true" ht="6" hidden="false" customHeight="true" outlineLevel="0" collapsed="false">
      <c r="A35" s="69"/>
      <c r="B35" s="96"/>
      <c r="C35" s="94"/>
      <c r="D35" s="95"/>
      <c r="E35" s="96"/>
      <c r="F35" s="96"/>
      <c r="G35" s="96"/>
      <c r="H35" s="96"/>
      <c r="I35" s="96"/>
      <c r="J35" s="96"/>
      <c r="K35" s="96"/>
      <c r="L35" s="97"/>
      <c r="M35" s="97"/>
      <c r="N35" s="97"/>
      <c r="O35" s="97"/>
      <c r="P35" s="97"/>
      <c r="Q35" s="97"/>
      <c r="R35" s="97"/>
      <c r="S35" s="97"/>
      <c r="T35" s="98"/>
      <c r="U35" s="99"/>
      <c r="V35" s="99"/>
      <c r="W35" s="99"/>
      <c r="X35" s="99"/>
      <c r="Y35" s="99"/>
      <c r="Z35" s="99"/>
      <c r="AA35" s="96"/>
      <c r="AB35" s="96"/>
      <c r="AC35" s="98"/>
      <c r="AD35" s="99"/>
      <c r="AE35" s="99"/>
      <c r="AF35" s="99"/>
      <c r="AG35" s="99"/>
      <c r="AH35" s="99"/>
      <c r="AI35" s="99"/>
      <c r="AJ35" s="96"/>
      <c r="AK35" s="96"/>
      <c r="AL35" s="69"/>
      <c r="AT35" s="84"/>
      <c r="AU35" s="84"/>
      <c r="AV35" s="84"/>
      <c r="AW35" s="84"/>
      <c r="AX35" s="84"/>
    </row>
    <row r="36" customFormat="false" ht="12" hidden="false" customHeight="true" outlineLevel="0" collapsed="false">
      <c r="A36" s="62"/>
      <c r="B36" s="153" t="s">
        <v>58</v>
      </c>
      <c r="C36" s="154"/>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72" customFormat="true" ht="24" hidden="false" customHeight="true" outlineLevel="0" collapsed="false">
      <c r="A37" s="69"/>
      <c r="B37" s="156" t="s">
        <v>59</v>
      </c>
      <c r="C37" s="157" t="s">
        <v>72</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8"/>
      <c r="AT37" s="84"/>
      <c r="AU37" s="84"/>
      <c r="AV37" s="84"/>
      <c r="AW37" s="84"/>
      <c r="AX37" s="84"/>
    </row>
    <row r="38" s="72" customFormat="true" ht="33" hidden="false" customHeight="true" outlineLevel="0" collapsed="false">
      <c r="A38" s="69"/>
      <c r="B38" s="156" t="s">
        <v>59</v>
      </c>
      <c r="C38" s="128" t="s">
        <v>73</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58"/>
      <c r="AT38" s="84"/>
      <c r="AU38" s="84"/>
      <c r="AV38" s="84"/>
      <c r="AW38" s="84"/>
      <c r="AX38" s="84"/>
    </row>
    <row r="39" s="72" customFormat="true" ht="34.5" hidden="false" customHeight="true" outlineLevel="0" collapsed="false">
      <c r="A39" s="69"/>
      <c r="B39" s="156" t="s">
        <v>59</v>
      </c>
      <c r="C39" s="157" t="s">
        <v>74</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8"/>
      <c r="AT39" s="84"/>
      <c r="AU39" s="84"/>
      <c r="AV39" s="84"/>
      <c r="AW39" s="84"/>
      <c r="AX39" s="84"/>
    </row>
    <row r="40" customFormat="false" ht="4.5" hidden="false" customHeight="true" outlineLevel="0" collapsed="false">
      <c r="A40" s="62"/>
      <c r="B40" s="159"/>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row>
    <row r="41" customFormat="false" ht="19.5" hidden="false" customHeight="true" outlineLevel="0" collapsed="false">
      <c r="A41" s="62"/>
      <c r="B41" s="160" t="s">
        <v>75</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93"/>
      <c r="AT41" s="88"/>
      <c r="AU41" s="88"/>
      <c r="AV41" s="88"/>
      <c r="AW41" s="88"/>
      <c r="AX41" s="88"/>
    </row>
    <row r="42" customFormat="false" ht="16.5" hidden="false" customHeight="true" outlineLevel="0" collapsed="false">
      <c r="A42" s="62"/>
      <c r="B42" s="161" t="s">
        <v>59</v>
      </c>
      <c r="C42" s="162" t="s">
        <v>76</v>
      </c>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94"/>
      <c r="AT42" s="88"/>
      <c r="AU42" s="88"/>
      <c r="AV42" s="88"/>
      <c r="AW42" s="88"/>
      <c r="AX42" s="88"/>
    </row>
    <row r="43" customFormat="false" ht="51.75" hidden="false" customHeight="true" outlineLevel="0" collapsed="false">
      <c r="A43" s="62"/>
      <c r="B43" s="163" t="s">
        <v>77</v>
      </c>
      <c r="C43" s="163"/>
      <c r="D43" s="163"/>
      <c r="E43" s="163"/>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69"/>
      <c r="AQ43" s="165" t="s">
        <v>78</v>
      </c>
      <c r="AR43" s="165"/>
      <c r="AS43" s="165"/>
      <c r="AT43" s="165"/>
      <c r="AU43" s="165"/>
      <c r="AV43" s="165"/>
      <c r="AW43" s="165"/>
      <c r="AX43" s="165"/>
      <c r="AY43" s="165"/>
      <c r="AZ43" s="165"/>
      <c r="BA43" s="165"/>
      <c r="BB43" s="165"/>
      <c r="BC43" s="165"/>
      <c r="BD43" s="165"/>
      <c r="BE43" s="165"/>
    </row>
    <row r="44" customFormat="false" ht="47.25" hidden="false" customHeight="true" outlineLevel="0" collapsed="false">
      <c r="A44" s="62"/>
      <c r="B44" s="163" t="s">
        <v>79</v>
      </c>
      <c r="C44" s="163"/>
      <c r="D44" s="163"/>
      <c r="E44" s="163"/>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69"/>
      <c r="AQ44" s="165"/>
      <c r="AR44" s="165"/>
      <c r="AS44" s="165"/>
      <c r="AT44" s="165"/>
      <c r="AU44" s="165"/>
      <c r="AV44" s="165"/>
      <c r="AW44" s="165"/>
      <c r="AX44" s="165"/>
      <c r="AY44" s="165"/>
      <c r="AZ44" s="165"/>
      <c r="BA44" s="165"/>
      <c r="BB44" s="165"/>
      <c r="BC44" s="165"/>
      <c r="BD44" s="165"/>
      <c r="BE44" s="165"/>
    </row>
    <row r="45" customFormat="false" ht="13.5" hidden="false" customHeight="true" outlineLevel="0" collapsed="false">
      <c r="A45" s="62"/>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8"/>
      <c r="AT45" s="88"/>
      <c r="AU45" s="88"/>
      <c r="AV45" s="88"/>
      <c r="AW45" s="88"/>
      <c r="AX45" s="88"/>
    </row>
    <row r="46" s="171" customFormat="true" ht="30.75" hidden="false" customHeight="true" outlineLevel="0" collapsed="false">
      <c r="A46" s="169"/>
      <c r="B46" s="170" t="s">
        <v>80</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69"/>
      <c r="AT46" s="172"/>
      <c r="AU46" s="172"/>
      <c r="AV46" s="172"/>
      <c r="AW46" s="172"/>
      <c r="AX46" s="172"/>
    </row>
    <row r="47" s="171" customFormat="true" ht="17.25" hidden="false" customHeight="true" outlineLevel="0" collapsed="false">
      <c r="A47" s="169"/>
      <c r="B47" s="173" t="s">
        <v>81</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69"/>
      <c r="AM47" s="174" t="s">
        <v>82</v>
      </c>
      <c r="AN47" s="174" t="n">
        <f aca="false">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175"/>
      <c r="AP47" s="175"/>
      <c r="AT47" s="172"/>
      <c r="AU47" s="172"/>
      <c r="AV47" s="172"/>
      <c r="AW47" s="172"/>
      <c r="AX47" s="172"/>
    </row>
    <row r="48" s="171" customFormat="true" ht="26.25" hidden="false" customHeight="true" outlineLevel="0" collapsed="false">
      <c r="A48" s="169"/>
      <c r="B48" s="176" t="s">
        <v>83</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t="str">
        <f aca="false">IF(H7="", "", IF(AN47=AN51, "○", "×"))</f>
        <v/>
      </c>
      <c r="AL48" s="169"/>
      <c r="AM48" s="174" t="s">
        <v>84</v>
      </c>
      <c r="AN48" s="174" t="n">
        <f aca="false">$AN$47-(COUNTIF('別紙様式3-2（処遇改善加算　個票）'!P:P,"処遇改善加算Ⅳ")+COUNTIF('別紙様式3-2（処遇改善加算　個票）'!Y:Y, "処遇改善加算Ⅳ"))</f>
        <v>0</v>
      </c>
      <c r="AO48" s="175"/>
      <c r="AP48" s="175"/>
      <c r="AT48" s="172"/>
      <c r="AU48" s="172"/>
      <c r="AV48" s="172"/>
      <c r="AW48" s="172"/>
      <c r="AX48" s="172"/>
    </row>
    <row r="49" s="171" customFormat="true" ht="30.75" hidden="false" customHeight="true" outlineLevel="0" collapsed="false">
      <c r="A49" s="169"/>
      <c r="B49" s="178" t="s">
        <v>85</v>
      </c>
      <c r="C49" s="178"/>
      <c r="D49" s="178"/>
      <c r="E49" s="178"/>
      <c r="F49" s="178"/>
      <c r="G49" s="178"/>
      <c r="H49" s="178"/>
      <c r="I49" s="178"/>
      <c r="J49" s="178"/>
      <c r="K49" s="178"/>
      <c r="L49" s="178"/>
      <c r="M49" s="178"/>
      <c r="N49" s="178"/>
      <c r="O49" s="178"/>
      <c r="P49" s="178"/>
      <c r="Q49" s="178"/>
      <c r="R49" s="178"/>
      <c r="S49" s="178"/>
      <c r="T49" s="179" t="n">
        <f aca="false">'別紙様式3-2（処遇改善加算　個票）'!N6</f>
        <v>0</v>
      </c>
      <c r="U49" s="179"/>
      <c r="V49" s="179"/>
      <c r="W49" s="179"/>
      <c r="X49" s="179"/>
      <c r="Y49" s="180" t="s">
        <v>49</v>
      </c>
      <c r="AA49" s="181"/>
      <c r="AB49" s="62"/>
      <c r="AC49" s="62"/>
      <c r="AD49" s="62"/>
      <c r="AE49" s="169"/>
      <c r="AF49" s="169"/>
      <c r="AG49" s="169"/>
      <c r="AH49" s="169"/>
      <c r="AI49" s="169"/>
      <c r="AJ49" s="169"/>
      <c r="AK49" s="169"/>
      <c r="AL49" s="169"/>
      <c r="AM49" s="174" t="s">
        <v>86</v>
      </c>
      <c r="AN49" s="174" t="n">
        <f aca="false">AN48-(COUNTIF('別紙様式3-2（処遇改善加算　個票）'!P:P,"処遇改善加算Ⅲ")+COUNTIF('別紙様式3-2（処遇改善加算　個票）'!Y:Y, "処遇改善加算Ⅲ"))</f>
        <v>0</v>
      </c>
      <c r="AO49" s="175"/>
      <c r="AP49" s="175"/>
      <c r="AQ49" s="172"/>
    </row>
    <row r="50" s="171" customFormat="true" ht="30.75" hidden="false" customHeight="true" outlineLevel="0" collapsed="false">
      <c r="A50" s="169"/>
      <c r="B50" s="182" t="s">
        <v>87</v>
      </c>
      <c r="C50" s="182"/>
      <c r="D50" s="182"/>
      <c r="E50" s="182"/>
      <c r="F50" s="182"/>
      <c r="G50" s="182"/>
      <c r="H50" s="182"/>
      <c r="I50" s="182"/>
      <c r="J50" s="182"/>
      <c r="K50" s="182"/>
      <c r="L50" s="182"/>
      <c r="M50" s="182"/>
      <c r="N50" s="182"/>
      <c r="O50" s="182"/>
      <c r="P50" s="182"/>
      <c r="Q50" s="182"/>
      <c r="R50" s="182"/>
      <c r="S50" s="182"/>
      <c r="T50" s="183"/>
      <c r="U50" s="183"/>
      <c r="V50" s="183"/>
      <c r="W50" s="183"/>
      <c r="X50" s="183"/>
      <c r="Y50" s="184" t="s">
        <v>49</v>
      </c>
      <c r="Z50" s="62" t="s">
        <v>52</v>
      </c>
      <c r="AA50" s="115" t="str">
        <f aca="false">IF(H7="", "", IF(T50&gt;=T49, "○", "×"))</f>
        <v/>
      </c>
      <c r="AB50" s="185"/>
      <c r="AC50" s="185"/>
      <c r="AD50" s="185"/>
      <c r="AE50" s="169"/>
      <c r="AF50" s="169"/>
      <c r="AG50" s="169"/>
      <c r="AH50" s="169"/>
      <c r="AI50" s="169"/>
      <c r="AJ50" s="169"/>
      <c r="AK50" s="169"/>
      <c r="AL50" s="169"/>
      <c r="AM50" s="186" t="s">
        <v>88</v>
      </c>
      <c r="AN50" s="186" t="n">
        <f aca="false">AN49-(COUNTIF('別紙様式3-2（処遇改善加算　個票）'!P:P,"処遇改善加算Ⅱ")+COUNTIF('別紙様式3-2（処遇改善加算　個票）'!Y:Y, "処遇改善加算Ⅱ"))</f>
        <v>0</v>
      </c>
      <c r="AO50" s="175"/>
      <c r="AP50" s="175"/>
      <c r="AQ50" s="172"/>
    </row>
    <row r="51" s="171" customFormat="true" ht="12" hidden="false" customHeight="true" outlineLevel="0" collapsed="false">
      <c r="A51" s="169"/>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69"/>
      <c r="AM51" s="188" t="s">
        <v>89</v>
      </c>
      <c r="AN51" s="189" t="n">
        <f aca="false">COUNTIF('別紙様式3-2（処遇改善加算　個票）'!T:T, "○")+COUNTIF('別紙様式3-2（処遇改善加算　個票）'!AB:AB, "○")</f>
        <v>0</v>
      </c>
      <c r="AO51" s="175"/>
      <c r="AP51" s="175"/>
      <c r="AT51" s="172"/>
      <c r="AU51" s="172"/>
      <c r="AV51" s="172"/>
      <c r="AW51" s="172"/>
      <c r="AX51" s="172"/>
    </row>
    <row r="52" customFormat="false" ht="31.5" hidden="false" customHeight="true" outlineLevel="0" collapsed="false">
      <c r="A52" s="62"/>
      <c r="B52" s="173" t="s">
        <v>90</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62"/>
      <c r="AN52" s="190"/>
      <c r="AO52" s="175"/>
      <c r="AP52" s="175"/>
    </row>
    <row r="53" customFormat="false" ht="21" hidden="false" customHeight="true" outlineLevel="0" collapsed="false">
      <c r="A53" s="62"/>
      <c r="B53" s="176" t="s">
        <v>91</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t="str">
        <f aca="false">IF(H7="", "", IF(AN53=AN54, "○", "×"))</f>
        <v/>
      </c>
      <c r="AL53" s="62"/>
      <c r="AM53" s="191" t="s">
        <v>92</v>
      </c>
      <c r="AN53" s="192" t="n">
        <f aca="false">COUNT('別紙様式3-2（処遇改善加算　個票）'!U:U)+COUNT('別紙様式3-2（処遇改善加算　個票）'!AC:AD)</f>
        <v>0</v>
      </c>
      <c r="AO53" s="175"/>
      <c r="AP53" s="175"/>
    </row>
    <row r="54" customFormat="false" ht="25.5" hidden="false" customHeight="true" outlineLevel="0" collapsed="false">
      <c r="A54" s="62"/>
      <c r="B54" s="193" t="s">
        <v>93</v>
      </c>
      <c r="C54" s="193"/>
      <c r="D54" s="193"/>
      <c r="E54" s="193"/>
      <c r="F54" s="193"/>
      <c r="G54" s="193"/>
      <c r="H54" s="193"/>
      <c r="I54" s="193"/>
      <c r="J54" s="193"/>
      <c r="K54" s="193"/>
      <c r="L54" s="193"/>
      <c r="M54" s="193"/>
      <c r="N54" s="193"/>
      <c r="O54" s="193"/>
      <c r="P54" s="193"/>
      <c r="Q54" s="193"/>
      <c r="R54" s="193"/>
      <c r="S54" s="193"/>
      <c r="T54" s="179" t="n">
        <f aca="false">'別紙様式3-2（処遇改善加算　個票）'!N7</f>
        <v>0</v>
      </c>
      <c r="U54" s="179"/>
      <c r="V54" s="179"/>
      <c r="W54" s="179"/>
      <c r="X54" s="179"/>
      <c r="Y54" s="194" t="s">
        <v>49</v>
      </c>
      <c r="Z54" s="195" t="s">
        <v>52</v>
      </c>
      <c r="AA54" s="119"/>
      <c r="AB54" s="62"/>
      <c r="AC54" s="62"/>
      <c r="AD54" s="62"/>
      <c r="AE54" s="62"/>
      <c r="AF54" s="62"/>
      <c r="AG54" s="62" t="s">
        <v>52</v>
      </c>
      <c r="AH54" s="196" t="str">
        <f aca="false">IF(T55&lt;T54,"×","")</f>
        <v/>
      </c>
      <c r="AI54" s="62"/>
      <c r="AJ54" s="62"/>
      <c r="AK54" s="62"/>
      <c r="AL54" s="62"/>
      <c r="AM54" s="197" t="s">
        <v>94</v>
      </c>
      <c r="AN54" s="198" t="n">
        <f aca="false">COUNTIF('別紙様式3-2（処遇改善加算　個票）'!V:V, "○")+COUNTIF('別紙様式3-2（処遇改善加算　個票）'!AE:AE, "○")</f>
        <v>0</v>
      </c>
      <c r="AO54" s="175"/>
      <c r="AP54" s="175"/>
      <c r="AQ54" s="199" t="s">
        <v>95</v>
      </c>
      <c r="AR54" s="199"/>
      <c r="AS54" s="199"/>
      <c r="AT54" s="199"/>
      <c r="AU54" s="199"/>
      <c r="AV54" s="199"/>
      <c r="AW54" s="199"/>
      <c r="AX54" s="199"/>
      <c r="AY54" s="199"/>
      <c r="AZ54" s="199"/>
      <c r="BA54" s="199"/>
      <c r="BB54" s="199"/>
      <c r="BC54" s="199"/>
      <c r="BD54" s="199"/>
      <c r="BE54" s="199"/>
    </row>
    <row r="55" customFormat="false" ht="23.25" hidden="false" customHeight="true" outlineLevel="0" collapsed="false">
      <c r="A55" s="62"/>
      <c r="B55" s="200" t="s">
        <v>96</v>
      </c>
      <c r="C55" s="200"/>
      <c r="D55" s="200"/>
      <c r="E55" s="200"/>
      <c r="F55" s="200"/>
      <c r="G55" s="200"/>
      <c r="H55" s="200"/>
      <c r="I55" s="200"/>
      <c r="J55" s="200"/>
      <c r="K55" s="200"/>
      <c r="L55" s="200"/>
      <c r="M55" s="200"/>
      <c r="N55" s="200"/>
      <c r="O55" s="200"/>
      <c r="P55" s="200"/>
      <c r="Q55" s="200"/>
      <c r="R55" s="200"/>
      <c r="S55" s="200"/>
      <c r="T55" s="201"/>
      <c r="U55" s="201"/>
      <c r="V55" s="201"/>
      <c r="W55" s="201"/>
      <c r="X55" s="201"/>
      <c r="Y55" s="202" t="s">
        <v>49</v>
      </c>
      <c r="Z55" s="62"/>
      <c r="AA55" s="203" t="s">
        <v>97</v>
      </c>
      <c r="AB55" s="204" t="n">
        <f aca="false">IFERROR(T56/T54*100,0)</f>
        <v>0</v>
      </c>
      <c r="AC55" s="204"/>
      <c r="AD55" s="204"/>
      <c r="AE55" s="205" t="s">
        <v>98</v>
      </c>
      <c r="AF55" s="206" t="s">
        <v>99</v>
      </c>
      <c r="AG55" s="62" t="s">
        <v>52</v>
      </c>
      <c r="AH55" s="115" t="str">
        <f aca="false">IF(T54=0,"",(IF(AND(AB55&gt;=200/3,T56&lt;=T55),"○","×")))</f>
        <v/>
      </c>
      <c r="AI55" s="185"/>
      <c r="AJ55" s="185"/>
      <c r="AK55" s="185"/>
      <c r="AL55" s="185"/>
      <c r="AM55" s="207"/>
      <c r="AN55" s="208"/>
      <c r="AO55" s="190"/>
      <c r="AP55" s="190"/>
      <c r="AQ55" s="199" t="s">
        <v>100</v>
      </c>
      <c r="AR55" s="199"/>
      <c r="AS55" s="199"/>
      <c r="AT55" s="199"/>
      <c r="AU55" s="199"/>
      <c r="AV55" s="199"/>
      <c r="AW55" s="199"/>
      <c r="AX55" s="199"/>
      <c r="AY55" s="199"/>
      <c r="AZ55" s="199"/>
      <c r="BA55" s="199"/>
      <c r="BB55" s="199"/>
      <c r="BC55" s="199"/>
      <c r="BD55" s="199"/>
      <c r="BE55" s="199"/>
    </row>
    <row r="56" customFormat="false" ht="26.25" hidden="false" customHeight="true" outlineLevel="0" collapsed="false">
      <c r="A56" s="62"/>
      <c r="B56" s="209"/>
      <c r="C56" s="210" t="s">
        <v>101</v>
      </c>
      <c r="D56" s="210"/>
      <c r="E56" s="210"/>
      <c r="F56" s="210"/>
      <c r="G56" s="210"/>
      <c r="H56" s="210"/>
      <c r="I56" s="210"/>
      <c r="J56" s="210"/>
      <c r="K56" s="210"/>
      <c r="L56" s="210"/>
      <c r="M56" s="210"/>
      <c r="N56" s="210"/>
      <c r="O56" s="210"/>
      <c r="P56" s="210"/>
      <c r="Q56" s="210"/>
      <c r="R56" s="210"/>
      <c r="S56" s="210"/>
      <c r="T56" s="211"/>
      <c r="U56" s="211"/>
      <c r="V56" s="211"/>
      <c r="W56" s="211"/>
      <c r="X56" s="211"/>
      <c r="Y56" s="212" t="s">
        <v>49</v>
      </c>
      <c r="Z56" s="213" t="s">
        <v>52</v>
      </c>
      <c r="AA56" s="214"/>
      <c r="AB56" s="215"/>
      <c r="AC56" s="216"/>
      <c r="AD56" s="217"/>
      <c r="AE56" s="217"/>
      <c r="AF56" s="206"/>
      <c r="AG56" s="62"/>
      <c r="AH56" s="62"/>
      <c r="AI56" s="185"/>
      <c r="AJ56" s="62"/>
      <c r="AK56" s="185"/>
      <c r="AL56" s="185"/>
      <c r="AM56" s="208"/>
      <c r="AN56" s="208"/>
      <c r="AO56" s="190"/>
      <c r="AP56" s="190"/>
      <c r="AQ56" s="9"/>
    </row>
    <row r="57" customFormat="false" ht="16.5" hidden="false" customHeight="true" outlineLevel="0" collapsed="false">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185"/>
      <c r="AK57" s="185"/>
      <c r="AL57" s="185"/>
      <c r="AM57" s="218"/>
      <c r="AN57" s="218"/>
      <c r="AO57" s="219"/>
      <c r="AP57" s="190"/>
    </row>
    <row r="58" customFormat="false" ht="18" hidden="false" customHeight="true" outlineLevel="0" collapsed="false">
      <c r="A58" s="62"/>
      <c r="B58" s="93" t="s">
        <v>102</v>
      </c>
      <c r="C58" s="93"/>
      <c r="D58" s="93"/>
      <c r="E58" s="93"/>
      <c r="F58" s="93"/>
      <c r="G58" s="93"/>
      <c r="H58" s="93"/>
      <c r="I58" s="93"/>
      <c r="J58" s="93"/>
      <c r="K58" s="93"/>
      <c r="L58" s="93"/>
      <c r="Z58" s="62"/>
      <c r="AA58" s="62"/>
      <c r="AB58" s="62"/>
      <c r="AC58" s="62"/>
      <c r="AD58" s="62"/>
      <c r="AE58" s="62"/>
      <c r="AF58" s="62"/>
      <c r="AG58" s="62"/>
      <c r="AH58" s="62"/>
      <c r="AI58" s="62"/>
      <c r="AJ58" s="62"/>
      <c r="AK58" s="62"/>
      <c r="AL58" s="62"/>
      <c r="AM58" s="218"/>
      <c r="AN58" s="218"/>
      <c r="AO58" s="219"/>
      <c r="AP58" s="190"/>
    </row>
    <row r="59" customFormat="false" ht="3" hidden="false" customHeight="true" outlineLevel="0" collapsed="false">
      <c r="A59" s="62"/>
      <c r="B59" s="62"/>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169"/>
      <c r="AM59" s="220"/>
      <c r="AN59" s="220"/>
      <c r="AO59" s="218"/>
      <c r="AP59" s="208"/>
    </row>
    <row r="60" customFormat="false" ht="13.5" hidden="false" customHeight="true" outlineLevel="0" collapsed="false">
      <c r="A60" s="62"/>
      <c r="B60" s="221"/>
      <c r="C60" s="221"/>
      <c r="D60" s="222" t="s">
        <v>103</v>
      </c>
      <c r="E60" s="222"/>
      <c r="F60" s="222"/>
      <c r="G60" s="222"/>
      <c r="H60" s="222"/>
      <c r="I60" s="222"/>
      <c r="J60" s="222"/>
      <c r="K60" s="222"/>
      <c r="L60" s="222"/>
      <c r="M60" s="222"/>
      <c r="N60" s="222"/>
      <c r="O60" s="222"/>
      <c r="P60" s="222"/>
      <c r="Q60" s="222"/>
      <c r="R60" s="222"/>
      <c r="S60" s="222"/>
      <c r="T60" s="222"/>
      <c r="U60" s="222"/>
      <c r="V60" s="222"/>
      <c r="W60" s="222"/>
      <c r="X60" s="222"/>
      <c r="Y60" s="222"/>
      <c r="Z60" s="222"/>
      <c r="AA60" s="169"/>
      <c r="AC60" s="94"/>
      <c r="AD60" s="94"/>
      <c r="AE60" s="94"/>
      <c r="AF60" s="94"/>
      <c r="AG60" s="94"/>
      <c r="AH60" s="94"/>
      <c r="AI60" s="223"/>
      <c r="AJ60" s="223"/>
      <c r="AK60" s="223"/>
      <c r="AL60" s="69"/>
      <c r="AM60" s="224" t="b">
        <f aca="false">FALSE()</f>
        <v>0</v>
      </c>
      <c r="AN60" s="220"/>
      <c r="AO60" s="220"/>
      <c r="AP60" s="175"/>
    </row>
    <row r="61" customFormat="false" ht="2.25" hidden="false" customHeight="true" outlineLevel="0" collapsed="false">
      <c r="A61" s="62"/>
      <c r="B61" s="69"/>
      <c r="C61" s="69"/>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69"/>
      <c r="AM61" s="220"/>
      <c r="AN61" s="220"/>
      <c r="AO61" s="220"/>
      <c r="AP61" s="175"/>
    </row>
    <row r="62" customFormat="false" ht="6" hidden="false" customHeight="true" outlineLevel="0" collapsed="false">
      <c r="A62" s="62"/>
      <c r="B62" s="226"/>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69"/>
      <c r="AB62" s="227"/>
      <c r="AC62" s="227"/>
      <c r="AD62" s="227"/>
      <c r="AE62" s="227"/>
      <c r="AF62" s="227"/>
      <c r="AG62" s="227"/>
      <c r="AH62" s="227"/>
      <c r="AI62" s="227"/>
      <c r="AJ62" s="227"/>
      <c r="AK62" s="227"/>
      <c r="AL62" s="69"/>
      <c r="AM62" s="220"/>
      <c r="AN62" s="220"/>
      <c r="AO62" s="220"/>
      <c r="AP62" s="175"/>
    </row>
    <row r="63" customFormat="false" ht="16.5" hidden="false" customHeight="true" outlineLevel="0" collapsed="false">
      <c r="A63" s="62"/>
      <c r="B63" s="153"/>
      <c r="C63" s="228" t="s">
        <v>104</v>
      </c>
      <c r="D63" s="228"/>
      <c r="E63" s="228"/>
      <c r="F63" s="228"/>
      <c r="G63" s="228"/>
      <c r="H63" s="228"/>
      <c r="I63" s="228"/>
      <c r="J63" s="228"/>
      <c r="K63" s="228"/>
      <c r="L63" s="228"/>
      <c r="M63" s="228"/>
      <c r="N63" s="228"/>
      <c r="O63" s="228"/>
      <c r="P63" s="228"/>
      <c r="Q63" s="228"/>
      <c r="R63" s="228"/>
      <c r="S63" s="228"/>
      <c r="T63" s="228"/>
      <c r="U63" s="153"/>
      <c r="V63" s="153"/>
      <c r="W63" s="153"/>
      <c r="X63" s="153"/>
      <c r="Y63" s="153"/>
      <c r="Z63" s="153"/>
      <c r="AA63" s="153"/>
      <c r="AB63" s="153"/>
      <c r="AC63" s="153"/>
      <c r="AD63" s="130"/>
      <c r="AE63" s="130"/>
      <c r="AF63" s="130"/>
      <c r="AG63" s="130"/>
      <c r="AH63" s="130"/>
      <c r="AI63" s="130"/>
      <c r="AJ63" s="130"/>
      <c r="AK63" s="130"/>
      <c r="AL63" s="69"/>
      <c r="AM63" s="220"/>
      <c r="AN63" s="220"/>
      <c r="AO63" s="220"/>
      <c r="AP63" s="175"/>
    </row>
    <row r="64" customFormat="false" ht="18.75" hidden="false" customHeight="true" outlineLevel="0" collapsed="false">
      <c r="A64" s="62"/>
      <c r="B64" s="69"/>
      <c r="C64" s="221"/>
      <c r="D64" s="221"/>
      <c r="E64" s="229" t="s">
        <v>105</v>
      </c>
      <c r="F64" s="229"/>
      <c r="G64" s="229"/>
      <c r="H64" s="229"/>
      <c r="I64" s="229"/>
      <c r="J64" s="229"/>
      <c r="K64" s="229"/>
      <c r="L64" s="229"/>
      <c r="M64" s="229"/>
      <c r="N64" s="229"/>
      <c r="O64" s="229"/>
      <c r="P64" s="229"/>
      <c r="Q64" s="229"/>
      <c r="R64" s="229"/>
      <c r="S64" s="230" t="s">
        <v>52</v>
      </c>
      <c r="T64" s="115" t="str">
        <f aca="false">IF(H7="", "",IF(AM60=TRUE(), "", IF(AM64=TRUE(),"○","×")))</f>
        <v/>
      </c>
      <c r="U64" s="69"/>
      <c r="V64" s="231"/>
      <c r="W64" s="231"/>
      <c r="X64" s="231"/>
      <c r="Y64" s="231"/>
      <c r="Z64" s="231"/>
      <c r="AA64" s="231"/>
      <c r="AB64" s="231"/>
      <c r="AC64" s="231"/>
      <c r="AD64" s="231"/>
      <c r="AE64" s="231"/>
      <c r="AF64" s="231"/>
      <c r="AG64" s="231"/>
      <c r="AH64" s="231"/>
      <c r="AI64" s="231"/>
      <c r="AJ64" s="231"/>
      <c r="AK64" s="231"/>
      <c r="AL64" s="69"/>
      <c r="AM64" s="224" t="b">
        <f aca="false">FALSE()</f>
        <v>0</v>
      </c>
      <c r="AN64" s="220"/>
      <c r="AO64" s="220"/>
      <c r="AP64" s="175"/>
    </row>
    <row r="65" customFormat="false" ht="14.25" hidden="false" customHeight="true" outlineLevel="0" collapsed="false">
      <c r="A65" s="62"/>
      <c r="B65" s="232"/>
      <c r="C65" s="233" t="s">
        <v>106</v>
      </c>
      <c r="D65" s="234" t="s">
        <v>107</v>
      </c>
      <c r="E65" s="129"/>
      <c r="F65" s="129"/>
      <c r="G65" s="129"/>
      <c r="H65" s="129"/>
      <c r="I65" s="129"/>
      <c r="J65" s="129"/>
      <c r="K65" s="129"/>
      <c r="L65" s="129"/>
      <c r="M65" s="129"/>
      <c r="N65" s="129"/>
      <c r="O65" s="129"/>
      <c r="P65" s="129"/>
      <c r="Q65" s="129"/>
      <c r="R65" s="129"/>
      <c r="S65" s="234"/>
      <c r="T65" s="234"/>
      <c r="U65" s="234"/>
      <c r="V65" s="129"/>
      <c r="W65" s="129"/>
      <c r="X65" s="129"/>
      <c r="Y65" s="129"/>
      <c r="Z65" s="235"/>
      <c r="AA65" s="235"/>
      <c r="AB65" s="235"/>
      <c r="AC65" s="235"/>
      <c r="AD65" s="236"/>
      <c r="AE65" s="236"/>
      <c r="AF65" s="236"/>
      <c r="AG65" s="236"/>
      <c r="AH65" s="94"/>
      <c r="AI65" s="94"/>
      <c r="AJ65" s="94"/>
      <c r="AK65" s="237"/>
      <c r="AL65" s="69"/>
      <c r="AM65" s="220"/>
      <c r="AN65" s="220"/>
      <c r="AO65" s="220"/>
      <c r="AP65" s="175"/>
    </row>
    <row r="66" customFormat="false" ht="14.25" hidden="false" customHeight="true" outlineLevel="0" collapsed="false">
      <c r="A66" s="62"/>
      <c r="B66" s="232"/>
      <c r="C66" s="238" t="s">
        <v>108</v>
      </c>
      <c r="D66" s="239" t="s">
        <v>109</v>
      </c>
      <c r="E66" s="239"/>
      <c r="F66" s="239"/>
      <c r="G66" s="239"/>
      <c r="H66" s="239"/>
      <c r="I66" s="239"/>
      <c r="J66" s="239"/>
      <c r="K66" s="239"/>
      <c r="L66" s="239"/>
      <c r="M66" s="239"/>
      <c r="N66" s="239"/>
      <c r="O66" s="239"/>
      <c r="P66" s="239"/>
      <c r="Q66" s="239"/>
      <c r="R66" s="239"/>
      <c r="S66" s="239"/>
      <c r="T66" s="239"/>
      <c r="U66" s="239"/>
      <c r="V66" s="239"/>
      <c r="W66" s="239"/>
      <c r="X66" s="239"/>
      <c r="Y66" s="239"/>
      <c r="Z66" s="240"/>
      <c r="AA66" s="240"/>
      <c r="AB66" s="240"/>
      <c r="AC66" s="240"/>
      <c r="AD66" s="241"/>
      <c r="AE66" s="241"/>
      <c r="AF66" s="241"/>
      <c r="AG66" s="241"/>
      <c r="AH66" s="242"/>
      <c r="AI66" s="242"/>
      <c r="AJ66" s="242"/>
      <c r="AK66" s="243"/>
      <c r="AL66" s="69"/>
      <c r="AM66" s="220"/>
      <c r="AN66" s="220"/>
      <c r="AO66" s="220"/>
      <c r="AP66" s="175"/>
    </row>
    <row r="67" customFormat="false" ht="14.25" hidden="false" customHeight="true" outlineLevel="0" collapsed="false">
      <c r="A67" s="62"/>
      <c r="B67" s="232"/>
      <c r="C67" s="244" t="s">
        <v>110</v>
      </c>
      <c r="D67" s="245" t="s">
        <v>111</v>
      </c>
      <c r="E67" s="246"/>
      <c r="F67" s="246"/>
      <c r="G67" s="246"/>
      <c r="H67" s="246"/>
      <c r="I67" s="246"/>
      <c r="J67" s="246"/>
      <c r="K67" s="246"/>
      <c r="L67" s="246"/>
      <c r="M67" s="246"/>
      <c r="N67" s="246"/>
      <c r="O67" s="246"/>
      <c r="P67" s="246"/>
      <c r="Q67" s="246"/>
      <c r="R67" s="246"/>
      <c r="S67" s="246"/>
      <c r="T67" s="246"/>
      <c r="U67" s="246"/>
      <c r="V67" s="246"/>
      <c r="W67" s="246"/>
      <c r="X67" s="246"/>
      <c r="Y67" s="246"/>
      <c r="Z67" s="247"/>
      <c r="AA67" s="247"/>
      <c r="AB67" s="247"/>
      <c r="AC67" s="247"/>
      <c r="AD67" s="248"/>
      <c r="AE67" s="248"/>
      <c r="AF67" s="248"/>
      <c r="AG67" s="248"/>
      <c r="AH67" s="249"/>
      <c r="AI67" s="249"/>
      <c r="AJ67" s="249"/>
      <c r="AK67" s="250"/>
      <c r="AL67" s="251"/>
      <c r="AM67" s="220"/>
      <c r="AN67" s="220"/>
      <c r="AO67" s="220"/>
      <c r="AP67" s="175"/>
    </row>
    <row r="68" customFormat="false" ht="11.25" hidden="false" customHeight="true" outlineLevel="0" collapsed="false">
      <c r="A68" s="62"/>
      <c r="B68" s="232"/>
      <c r="C68" s="252"/>
      <c r="D68" s="129"/>
      <c r="E68" s="167"/>
      <c r="F68" s="167"/>
      <c r="G68" s="167"/>
      <c r="H68" s="167"/>
      <c r="I68" s="167"/>
      <c r="J68" s="167"/>
      <c r="K68" s="167"/>
      <c r="L68" s="167"/>
      <c r="M68" s="167"/>
      <c r="N68" s="167"/>
      <c r="O68" s="167"/>
      <c r="P68" s="167"/>
      <c r="Q68" s="167"/>
      <c r="R68" s="167"/>
      <c r="S68" s="167"/>
      <c r="T68" s="167"/>
      <c r="U68" s="167"/>
      <c r="V68" s="167"/>
      <c r="W68" s="167"/>
      <c r="X68" s="167"/>
      <c r="Y68" s="167"/>
      <c r="Z68" s="235"/>
      <c r="AA68" s="235"/>
      <c r="AB68" s="235"/>
      <c r="AC68" s="235"/>
      <c r="AD68" s="236"/>
      <c r="AE68" s="236"/>
      <c r="AF68" s="236"/>
      <c r="AG68" s="236"/>
      <c r="AH68" s="94"/>
      <c r="AI68" s="94"/>
      <c r="AJ68" s="94"/>
      <c r="AK68" s="94"/>
      <c r="AL68" s="251"/>
      <c r="AM68" s="220"/>
      <c r="AN68" s="220"/>
      <c r="AO68" s="220"/>
      <c r="AP68" s="175"/>
    </row>
    <row r="69" customFormat="false" ht="14.25" hidden="false" customHeight="true" outlineLevel="0" collapsed="false">
      <c r="A69" s="62"/>
      <c r="B69" s="69"/>
      <c r="C69" s="228" t="s">
        <v>112</v>
      </c>
      <c r="D69" s="228"/>
      <c r="E69" s="228"/>
      <c r="F69" s="228"/>
      <c r="G69" s="228"/>
      <c r="H69" s="228"/>
      <c r="I69" s="228"/>
      <c r="J69" s="228"/>
      <c r="K69" s="228"/>
      <c r="L69" s="228"/>
      <c r="M69" s="228"/>
      <c r="N69" s="228"/>
      <c r="O69" s="228"/>
      <c r="P69" s="228"/>
      <c r="Q69" s="228"/>
      <c r="R69" s="228"/>
      <c r="S69" s="253"/>
      <c r="T69" s="253"/>
      <c r="U69" s="253"/>
      <c r="V69" s="253"/>
      <c r="W69" s="253"/>
      <c r="X69" s="253"/>
      <c r="Y69" s="253"/>
      <c r="Z69" s="253"/>
      <c r="AA69" s="253"/>
      <c r="AB69" s="253"/>
      <c r="AC69" s="253"/>
      <c r="AD69" s="253"/>
      <c r="AE69" s="253"/>
      <c r="AF69" s="253"/>
      <c r="AG69" s="253"/>
      <c r="AH69" s="253"/>
      <c r="AI69" s="253"/>
      <c r="AJ69" s="253"/>
      <c r="AK69" s="253"/>
      <c r="AL69" s="253"/>
      <c r="AM69" s="220"/>
      <c r="AN69" s="220"/>
      <c r="AO69" s="220"/>
      <c r="AP69" s="175"/>
    </row>
    <row r="70" customFormat="false" ht="21.75" hidden="false" customHeight="true" outlineLevel="0" collapsed="false">
      <c r="A70" s="62"/>
      <c r="B70" s="254"/>
      <c r="C70" s="221"/>
      <c r="D70" s="221"/>
      <c r="E70" s="229" t="s">
        <v>113</v>
      </c>
      <c r="F70" s="229"/>
      <c r="G70" s="229"/>
      <c r="H70" s="229"/>
      <c r="I70" s="229"/>
      <c r="J70" s="229"/>
      <c r="K70" s="229"/>
      <c r="L70" s="229"/>
      <c r="M70" s="229"/>
      <c r="N70" s="229"/>
      <c r="O70" s="229"/>
      <c r="P70" s="229"/>
      <c r="Q70" s="229"/>
      <c r="R70" s="229"/>
      <c r="S70" s="230" t="s">
        <v>52</v>
      </c>
      <c r="T70" s="115" t="str">
        <f aca="false">IF(H7="", "",IF(AM60=TRUE(),"",IF(AND(AM70=TRUE(),OR(AND(AN70=TRUE(),J73&lt;&gt;""),AND(AO71=TRUE(),J75&lt;&gt;""))),"○","×")))</f>
        <v/>
      </c>
      <c r="U70" s="255"/>
      <c r="V70" s="256"/>
      <c r="W70" s="256"/>
      <c r="X70" s="256"/>
      <c r="Y70" s="256"/>
      <c r="Z70" s="256"/>
      <c r="AA70" s="256"/>
      <c r="AB70" s="256"/>
      <c r="AC70" s="256"/>
      <c r="AD70" s="256"/>
      <c r="AE70" s="256"/>
      <c r="AF70" s="256"/>
      <c r="AG70" s="256"/>
      <c r="AH70" s="256"/>
      <c r="AI70" s="256"/>
      <c r="AJ70" s="256"/>
      <c r="AK70" s="256"/>
      <c r="AL70" s="253"/>
      <c r="AM70" s="224" t="b">
        <f aca="false">FALSE()</f>
        <v>0</v>
      </c>
      <c r="AN70" s="224" t="b">
        <f aca="false">FALSE()</f>
        <v>0</v>
      </c>
      <c r="AO70" s="220"/>
      <c r="AP70" s="175"/>
    </row>
    <row r="71" customFormat="false" ht="30.75" hidden="false" customHeight="true" outlineLevel="0" collapsed="false">
      <c r="A71" s="62"/>
      <c r="B71" s="257"/>
      <c r="C71" s="233" t="s">
        <v>106</v>
      </c>
      <c r="D71" s="258" t="s">
        <v>114</v>
      </c>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69"/>
      <c r="AM71" s="259" t="b">
        <f aca="false">TRUE()</f>
        <v>1</v>
      </c>
      <c r="AN71" s="220"/>
      <c r="AO71" s="224" t="b">
        <f aca="false">FALSE()</f>
        <v>0</v>
      </c>
      <c r="AP71" s="175"/>
    </row>
    <row r="72" customFormat="false" ht="28.5" hidden="false" customHeight="true" outlineLevel="0" collapsed="false">
      <c r="A72" s="62"/>
      <c r="B72" s="257"/>
      <c r="C72" s="260"/>
      <c r="D72" s="261" t="s">
        <v>115</v>
      </c>
      <c r="E72" s="261"/>
      <c r="F72" s="261"/>
      <c r="G72" s="261"/>
      <c r="H72" s="262"/>
      <c r="I72" s="263" t="s">
        <v>47</v>
      </c>
      <c r="J72" s="264" t="s">
        <v>116</v>
      </c>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69"/>
      <c r="AM72" s="220"/>
      <c r="AN72" s="220"/>
      <c r="AO72" s="220"/>
      <c r="AP72" s="175"/>
    </row>
    <row r="73" customFormat="false" ht="34.5" hidden="false" customHeight="true" outlineLevel="0" collapsed="false">
      <c r="A73" s="62"/>
      <c r="B73" s="257"/>
      <c r="C73" s="260"/>
      <c r="D73" s="261"/>
      <c r="E73" s="261"/>
      <c r="F73" s="261"/>
      <c r="G73" s="261"/>
      <c r="H73" s="262"/>
      <c r="I73" s="263"/>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69"/>
      <c r="AM73" s="69"/>
      <c r="AN73" s="69"/>
      <c r="AO73" s="175"/>
      <c r="AP73" s="175"/>
      <c r="AQ73" s="266" t="s">
        <v>117</v>
      </c>
      <c r="AR73" s="266"/>
      <c r="AS73" s="266"/>
      <c r="AT73" s="266"/>
      <c r="AU73" s="266"/>
      <c r="AV73" s="266"/>
      <c r="AW73" s="266"/>
      <c r="AX73" s="266"/>
      <c r="AY73" s="266"/>
      <c r="AZ73" s="266"/>
      <c r="BA73" s="266"/>
      <c r="BB73" s="266"/>
      <c r="BC73" s="266"/>
      <c r="BD73" s="266"/>
      <c r="BE73" s="266"/>
    </row>
    <row r="74" customFormat="false" ht="15" hidden="false" customHeight="true" outlineLevel="0" collapsed="false">
      <c r="A74" s="62"/>
      <c r="B74" s="257"/>
      <c r="C74" s="260"/>
      <c r="D74" s="261"/>
      <c r="E74" s="261"/>
      <c r="F74" s="261"/>
      <c r="G74" s="261"/>
      <c r="H74" s="267"/>
      <c r="I74" s="268" t="s">
        <v>50</v>
      </c>
      <c r="J74" s="269" t="s">
        <v>118</v>
      </c>
      <c r="K74" s="270"/>
      <c r="L74" s="270"/>
      <c r="M74" s="270"/>
      <c r="N74" s="270"/>
      <c r="O74" s="270"/>
      <c r="P74" s="270"/>
      <c r="Q74" s="270"/>
      <c r="R74" s="270"/>
      <c r="S74" s="271" t="s">
        <v>119</v>
      </c>
      <c r="T74" s="271"/>
      <c r="U74" s="271"/>
      <c r="V74" s="271"/>
      <c r="W74" s="271"/>
      <c r="X74" s="271"/>
      <c r="Y74" s="271"/>
      <c r="Z74" s="271"/>
      <c r="AA74" s="271"/>
      <c r="AB74" s="271"/>
      <c r="AC74" s="271"/>
      <c r="AD74" s="271"/>
      <c r="AE74" s="271"/>
      <c r="AF74" s="271"/>
      <c r="AG74" s="271"/>
      <c r="AH74" s="271"/>
      <c r="AI74" s="271"/>
      <c r="AJ74" s="271"/>
      <c r="AK74" s="271"/>
      <c r="AL74" s="69"/>
      <c r="AM74" s="272"/>
      <c r="AO74" s="69"/>
      <c r="AP74" s="69"/>
    </row>
    <row r="75" customFormat="false" ht="33" hidden="false" customHeight="true" outlineLevel="0" collapsed="false">
      <c r="A75" s="62"/>
      <c r="B75" s="257"/>
      <c r="C75" s="260"/>
      <c r="D75" s="261"/>
      <c r="E75" s="261"/>
      <c r="F75" s="261"/>
      <c r="G75" s="261"/>
      <c r="H75" s="267"/>
      <c r="I75" s="268"/>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69"/>
      <c r="AM75" s="69"/>
      <c r="AN75" s="69"/>
      <c r="AQ75" s="266" t="s">
        <v>117</v>
      </c>
      <c r="AR75" s="266"/>
      <c r="AS75" s="266"/>
      <c r="AT75" s="266"/>
      <c r="AU75" s="266"/>
      <c r="AV75" s="266"/>
      <c r="AW75" s="266"/>
      <c r="AX75" s="266"/>
      <c r="AY75" s="266"/>
      <c r="AZ75" s="266"/>
      <c r="BA75" s="266"/>
      <c r="BB75" s="266"/>
      <c r="BC75" s="266"/>
      <c r="BD75" s="266"/>
      <c r="BE75" s="266"/>
    </row>
    <row r="76" customFormat="false" ht="16.5" hidden="false" customHeight="true" outlineLevel="0" collapsed="false">
      <c r="A76" s="62"/>
      <c r="B76" s="274"/>
      <c r="C76" s="275" t="s">
        <v>108</v>
      </c>
      <c r="D76" s="245" t="s">
        <v>120</v>
      </c>
      <c r="E76" s="276"/>
      <c r="F76" s="276"/>
      <c r="G76" s="276"/>
      <c r="H76" s="246"/>
      <c r="I76" s="246"/>
      <c r="J76" s="246"/>
      <c r="K76" s="246"/>
      <c r="L76" s="246"/>
      <c r="M76" s="246"/>
      <c r="N76" s="246"/>
      <c r="O76" s="246"/>
      <c r="P76" s="246"/>
      <c r="Q76" s="246"/>
      <c r="R76" s="246"/>
      <c r="S76" s="246"/>
      <c r="T76" s="246"/>
      <c r="U76" s="246"/>
      <c r="V76" s="246"/>
      <c r="W76" s="246"/>
      <c r="X76" s="246"/>
      <c r="Y76" s="246"/>
      <c r="Z76" s="247"/>
      <c r="AA76" s="247"/>
      <c r="AB76" s="247"/>
      <c r="AC76" s="247"/>
      <c r="AD76" s="248"/>
      <c r="AE76" s="248"/>
      <c r="AF76" s="248"/>
      <c r="AG76" s="248"/>
      <c r="AH76" s="249"/>
      <c r="AI76" s="249"/>
      <c r="AJ76" s="249"/>
      <c r="AK76" s="277"/>
      <c r="AL76" s="251"/>
      <c r="AM76" s="272"/>
      <c r="AO76" s="69"/>
      <c r="AP76" s="69"/>
    </row>
    <row r="77" customFormat="false" ht="11.25" hidden="false" customHeight="true" outlineLevel="0" collapsed="false">
      <c r="A77" s="62"/>
      <c r="B77" s="95"/>
      <c r="C77" s="95"/>
      <c r="D77" s="95"/>
      <c r="E77" s="95"/>
      <c r="F77" s="95"/>
      <c r="G77" s="95"/>
      <c r="H77" s="95"/>
      <c r="I77" s="95"/>
      <c r="J77" s="95"/>
      <c r="K77" s="95"/>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69"/>
      <c r="AM77" s="272"/>
    </row>
    <row r="78" customFormat="false" ht="18.75" hidden="false" customHeight="true" outlineLevel="0" collapsed="false">
      <c r="A78" s="62"/>
      <c r="B78" s="93" t="s">
        <v>121</v>
      </c>
      <c r="C78" s="93"/>
      <c r="D78" s="93"/>
      <c r="E78" s="93"/>
      <c r="F78" s="93"/>
      <c r="G78" s="93"/>
      <c r="H78" s="93"/>
      <c r="I78" s="93"/>
      <c r="J78" s="93"/>
      <c r="K78" s="93"/>
      <c r="L78" s="93"/>
      <c r="Q78" s="62"/>
      <c r="R78" s="62"/>
      <c r="S78" s="62"/>
      <c r="T78" s="62"/>
      <c r="U78" s="62"/>
      <c r="V78" s="62"/>
      <c r="W78" s="62"/>
      <c r="X78" s="62"/>
      <c r="Y78" s="62"/>
      <c r="Z78" s="62"/>
      <c r="AA78" s="62"/>
      <c r="AB78" s="62"/>
      <c r="AC78" s="62"/>
      <c r="AD78" s="62"/>
      <c r="AE78" s="62"/>
      <c r="AF78" s="62"/>
      <c r="AG78" s="62"/>
      <c r="AH78" s="62"/>
      <c r="AI78" s="62"/>
      <c r="AJ78" s="62"/>
      <c r="AK78" s="62"/>
      <c r="AL78" s="62"/>
    </row>
    <row r="79" customFormat="false" ht="3.75" hidden="false" customHeight="true" outlineLevel="0" collapsed="false">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9"/>
    </row>
    <row r="80" customFormat="false" ht="15.75" hidden="false" customHeight="true" outlineLevel="0" collapsed="false">
      <c r="A80" s="62"/>
      <c r="B80" s="278"/>
      <c r="C80" s="222" t="s">
        <v>103</v>
      </c>
      <c r="D80" s="222"/>
      <c r="E80" s="222"/>
      <c r="F80" s="222"/>
      <c r="G80" s="222"/>
      <c r="H80" s="222"/>
      <c r="I80" s="222"/>
      <c r="J80" s="222"/>
      <c r="K80" s="222"/>
      <c r="L80" s="222"/>
      <c r="M80" s="222"/>
      <c r="N80" s="222"/>
      <c r="O80" s="222"/>
      <c r="P80" s="222"/>
      <c r="Q80" s="222"/>
      <c r="R80" s="222"/>
      <c r="S80" s="222"/>
      <c r="T80" s="222"/>
      <c r="U80" s="222"/>
      <c r="V80" s="222"/>
      <c r="W80" s="222"/>
      <c r="X80" s="181"/>
      <c r="Y80" s="62"/>
      <c r="Z80" s="279"/>
      <c r="AA80" s="279"/>
      <c r="AB80" s="279"/>
      <c r="AC80" s="279"/>
      <c r="AD80" s="279"/>
      <c r="AE80" s="279"/>
      <c r="AF80" s="279"/>
      <c r="AG80" s="279"/>
      <c r="AH80" s="279"/>
      <c r="AI80" s="279"/>
      <c r="AJ80" s="279"/>
      <c r="AK80" s="279"/>
      <c r="AL80" s="279"/>
      <c r="AM80" s="280" t="b">
        <f aca="false">FALSE()</f>
        <v>0</v>
      </c>
      <c r="AN80" s="281"/>
    </row>
    <row r="81" s="62" customFormat="true" ht="6" hidden="false" customHeight="true" outlineLevel="0" collapsed="false">
      <c r="B81" s="282"/>
      <c r="C81" s="283"/>
      <c r="D81" s="284"/>
      <c r="E81" s="284"/>
      <c r="F81" s="284"/>
      <c r="G81" s="284"/>
      <c r="H81" s="284"/>
      <c r="I81" s="284"/>
      <c r="J81" s="284"/>
      <c r="K81" s="284"/>
      <c r="L81" s="284"/>
      <c r="M81" s="284"/>
      <c r="N81" s="284"/>
      <c r="O81" s="284"/>
      <c r="P81" s="284"/>
      <c r="Q81" s="284"/>
      <c r="R81" s="283"/>
      <c r="S81" s="283"/>
      <c r="T81" s="283"/>
      <c r="U81" s="283"/>
      <c r="V81" s="283"/>
      <c r="W81" s="283"/>
      <c r="X81" s="181"/>
      <c r="Y81" s="285"/>
      <c r="Z81" s="279"/>
      <c r="AA81" s="279"/>
      <c r="AB81" s="279"/>
      <c r="AC81" s="279"/>
      <c r="AD81" s="279"/>
      <c r="AE81" s="279"/>
      <c r="AF81" s="279"/>
      <c r="AG81" s="279"/>
      <c r="AH81" s="279"/>
      <c r="AI81" s="279"/>
      <c r="AJ81" s="279"/>
      <c r="AK81" s="279"/>
      <c r="AL81" s="279"/>
      <c r="AM81" s="286"/>
      <c r="AN81" s="286"/>
      <c r="AO81" s="281"/>
      <c r="AP81" s="281"/>
    </row>
    <row r="82" customFormat="false" ht="18" hidden="false" customHeight="true" outlineLevel="0" collapsed="false">
      <c r="A82" s="62"/>
      <c r="B82" s="221"/>
      <c r="C82" s="221"/>
      <c r="D82" s="287" t="s">
        <v>113</v>
      </c>
      <c r="E82" s="287"/>
      <c r="F82" s="287"/>
      <c r="G82" s="287"/>
      <c r="H82" s="287"/>
      <c r="I82" s="287"/>
      <c r="J82" s="287"/>
      <c r="K82" s="287"/>
      <c r="L82" s="287"/>
      <c r="M82" s="287"/>
      <c r="N82" s="287"/>
      <c r="O82" s="287"/>
      <c r="P82" s="287"/>
      <c r="Q82" s="287"/>
      <c r="R82" s="288" t="s">
        <v>52</v>
      </c>
      <c r="S82" s="115" t="str">
        <f aca="false">IF(H7="", "", IF(AM80=TRUE(),"",IF(AM83="記入不要","",IF(AND(AM84=TRUE(),OR(AN84=TRUE(),AO84=TRUE(),AP84=TRUE())),"○","×"))))</f>
        <v/>
      </c>
      <c r="T82" s="289"/>
      <c r="U82" s="290"/>
      <c r="V82" s="279"/>
      <c r="W82" s="279"/>
      <c r="X82" s="279"/>
      <c r="Y82" s="279"/>
      <c r="Z82" s="279"/>
      <c r="AA82" s="279"/>
      <c r="AB82" s="279"/>
      <c r="AC82" s="279"/>
      <c r="AD82" s="279"/>
      <c r="AE82" s="279"/>
      <c r="AF82" s="279"/>
      <c r="AG82" s="279"/>
      <c r="AH82" s="279"/>
      <c r="AI82" s="279"/>
      <c r="AJ82" s="279"/>
      <c r="AK82" s="279"/>
      <c r="AL82" s="279"/>
      <c r="AM82" s="281"/>
      <c r="AN82" s="281"/>
      <c r="AO82" s="286"/>
      <c r="AP82" s="286"/>
    </row>
    <row r="83" customFormat="false" ht="27.75" hidden="false" customHeight="true" outlineLevel="0" collapsed="false">
      <c r="A83" s="62"/>
      <c r="B83" s="233" t="s">
        <v>106</v>
      </c>
      <c r="C83" s="291" t="s">
        <v>122</v>
      </c>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69"/>
      <c r="AM83" s="292"/>
      <c r="AN83" s="293"/>
      <c r="AO83" s="293"/>
      <c r="AP83" s="293"/>
    </row>
    <row r="84" customFormat="false" ht="27" hidden="false" customHeight="true" outlineLevel="0" collapsed="false">
      <c r="A84" s="62"/>
      <c r="B84" s="260"/>
      <c r="C84" s="261" t="s">
        <v>123</v>
      </c>
      <c r="D84" s="261"/>
      <c r="E84" s="261"/>
      <c r="F84" s="261"/>
      <c r="G84" s="294"/>
      <c r="H84" s="295" t="s">
        <v>47</v>
      </c>
      <c r="I84" s="296" t="s">
        <v>124</v>
      </c>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69"/>
      <c r="AM84" s="297" t="b">
        <f aca="false">FALSE()</f>
        <v>0</v>
      </c>
      <c r="AN84" s="280" t="b">
        <f aca="false">FALSE()</f>
        <v>0</v>
      </c>
      <c r="AO84" s="297" t="b">
        <f aca="false">FALSE()</f>
        <v>0</v>
      </c>
      <c r="AP84" s="297" t="b">
        <f aca="false">FALSE()</f>
        <v>0</v>
      </c>
    </row>
    <row r="85" customFormat="false" ht="37.5" hidden="false" customHeight="true" outlineLevel="0" collapsed="false">
      <c r="A85" s="62"/>
      <c r="B85" s="260"/>
      <c r="C85" s="261"/>
      <c r="D85" s="261"/>
      <c r="E85" s="261"/>
      <c r="F85" s="261"/>
      <c r="G85" s="298"/>
      <c r="H85" s="299" t="s">
        <v>50</v>
      </c>
      <c r="I85" s="300" t="s">
        <v>125</v>
      </c>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69"/>
      <c r="AM85" s="301"/>
      <c r="AN85" s="3"/>
      <c r="AO85" s="3"/>
      <c r="AP85" s="3"/>
    </row>
    <row r="86" customFormat="false" ht="36" hidden="false" customHeight="true" outlineLevel="0" collapsed="false">
      <c r="A86" s="62"/>
      <c r="B86" s="260"/>
      <c r="C86" s="261"/>
      <c r="D86" s="261"/>
      <c r="E86" s="261"/>
      <c r="F86" s="261"/>
      <c r="G86" s="302"/>
      <c r="H86" s="303" t="s">
        <v>53</v>
      </c>
      <c r="I86" s="304" t="s">
        <v>126</v>
      </c>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69"/>
      <c r="AM86" s="301"/>
      <c r="AN86" s="3"/>
      <c r="AO86" s="3"/>
      <c r="AP86" s="3"/>
    </row>
    <row r="87" customFormat="false" ht="21" hidden="false" customHeight="true" outlineLevel="0" collapsed="false">
      <c r="A87" s="62"/>
      <c r="B87" s="305" t="s">
        <v>108</v>
      </c>
      <c r="C87" s="306" t="s">
        <v>120</v>
      </c>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251"/>
      <c r="AM87" s="301"/>
      <c r="AN87" s="3"/>
      <c r="AO87" s="3"/>
    </row>
    <row r="88" customFormat="false" ht="6" hidden="false" customHeight="true" outlineLevel="0" collapsed="false">
      <c r="A88" s="62"/>
      <c r="B88" s="307"/>
      <c r="C88" s="307"/>
      <c r="D88" s="307"/>
      <c r="E88" s="307"/>
      <c r="F88" s="307"/>
      <c r="G88" s="307"/>
      <c r="H88" s="307"/>
      <c r="I88" s="307"/>
      <c r="J88" s="307"/>
      <c r="K88" s="307"/>
      <c r="L88" s="307"/>
      <c r="M88" s="307"/>
      <c r="N88" s="307"/>
      <c r="O88" s="307"/>
      <c r="P88" s="307"/>
      <c r="Q88" s="307"/>
      <c r="R88" s="307"/>
      <c r="S88" s="307"/>
      <c r="T88" s="307"/>
      <c r="U88" s="153"/>
      <c r="V88" s="308"/>
      <c r="W88" s="308"/>
      <c r="X88" s="308"/>
      <c r="Y88" s="214"/>
      <c r="Z88" s="309"/>
      <c r="AA88" s="214"/>
      <c r="AB88" s="215"/>
      <c r="AC88" s="216"/>
      <c r="AD88" s="217"/>
      <c r="AE88" s="217"/>
      <c r="AF88" s="206"/>
      <c r="AG88" s="161"/>
      <c r="AH88" s="310"/>
      <c r="AI88" s="311"/>
      <c r="AJ88" s="185"/>
      <c r="AK88" s="185"/>
      <c r="AL88" s="185"/>
      <c r="AM88" s="301"/>
      <c r="AN88" s="3"/>
      <c r="AO88" s="3"/>
    </row>
    <row r="89" s="72" customFormat="true" ht="21.75" hidden="false" customHeight="true" outlineLevel="0" collapsed="false">
      <c r="A89" s="69"/>
      <c r="B89" s="160" t="s">
        <v>127</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69"/>
      <c r="AM89" s="312"/>
      <c r="AN89" s="313"/>
      <c r="AO89" s="313"/>
    </row>
    <row r="90" s="72" customFormat="true" ht="6" hidden="false" customHeight="true" outlineLevel="0" collapsed="false">
      <c r="A90" s="69"/>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69"/>
      <c r="AM90" s="312"/>
      <c r="AN90" s="313"/>
      <c r="AO90" s="313"/>
    </row>
    <row r="91" customFormat="false" ht="27.75" hidden="false" customHeight="true" outlineLevel="0" collapsed="false">
      <c r="A91" s="62"/>
      <c r="B91" s="316" t="s">
        <v>128</v>
      </c>
      <c r="C91" s="316"/>
      <c r="D91" s="316"/>
      <c r="E91" s="316"/>
      <c r="F91" s="316"/>
      <c r="G91" s="316"/>
      <c r="H91" s="316"/>
      <c r="I91" s="316"/>
      <c r="J91" s="316"/>
      <c r="K91" s="316"/>
      <c r="L91" s="316"/>
      <c r="M91" s="316"/>
      <c r="N91" s="316"/>
      <c r="O91" s="316"/>
      <c r="P91" s="316"/>
      <c r="Q91" s="316"/>
      <c r="R91" s="120" t="s">
        <v>129</v>
      </c>
      <c r="S91" s="317" t="str">
        <f aca="false">'別紙様式3-2（処遇改善加算　個票）'!AC5</f>
        <v/>
      </c>
      <c r="T91" s="318" t="s">
        <v>130</v>
      </c>
      <c r="U91" s="318"/>
      <c r="V91" s="318"/>
      <c r="W91" s="318"/>
      <c r="X91" s="318"/>
      <c r="Y91" s="318"/>
      <c r="Z91" s="318"/>
      <c r="AA91" s="318"/>
      <c r="AB91" s="318"/>
      <c r="AC91" s="318"/>
      <c r="AD91" s="318"/>
      <c r="AE91" s="318"/>
      <c r="AF91" s="318"/>
      <c r="AG91" s="130"/>
      <c r="AH91" s="130"/>
      <c r="AI91" s="130"/>
      <c r="AJ91" s="130"/>
      <c r="AK91" s="62"/>
      <c r="AL91" s="62"/>
      <c r="AM91" s="319" t="str">
        <f aca="false">IF(COUNTIF(S91:S92, "×")&gt;0, "設定できない", "要件を満たす")</f>
        <v>要件を満たす</v>
      </c>
      <c r="AN91" s="3"/>
      <c r="AO91" s="3"/>
      <c r="AX91" s="88"/>
    </row>
    <row r="92" customFormat="false" ht="27.75" hidden="false" customHeight="true" outlineLevel="0" collapsed="false">
      <c r="A92" s="62"/>
      <c r="B92" s="316" t="s">
        <v>131</v>
      </c>
      <c r="C92" s="316"/>
      <c r="D92" s="316"/>
      <c r="E92" s="316"/>
      <c r="F92" s="316"/>
      <c r="G92" s="316"/>
      <c r="H92" s="316"/>
      <c r="I92" s="316"/>
      <c r="J92" s="316"/>
      <c r="K92" s="316"/>
      <c r="L92" s="316"/>
      <c r="M92" s="316"/>
      <c r="N92" s="316"/>
      <c r="O92" s="316"/>
      <c r="P92" s="316"/>
      <c r="Q92" s="316"/>
      <c r="R92" s="120" t="s">
        <v>129</v>
      </c>
      <c r="S92" s="317" t="str">
        <f aca="false">'別紙様式3-2（処遇改善加算　個票）'!AC7</f>
        <v/>
      </c>
      <c r="T92" s="318" t="s">
        <v>130</v>
      </c>
      <c r="U92" s="318"/>
      <c r="V92" s="318"/>
      <c r="W92" s="318"/>
      <c r="X92" s="318"/>
      <c r="Y92" s="318"/>
      <c r="Z92" s="318"/>
      <c r="AA92" s="318"/>
      <c r="AB92" s="318"/>
      <c r="AC92" s="318"/>
      <c r="AD92" s="318"/>
      <c r="AE92" s="318"/>
      <c r="AF92" s="318"/>
      <c r="AG92" s="130"/>
      <c r="AH92" s="130"/>
      <c r="AI92" s="130"/>
      <c r="AJ92" s="130"/>
      <c r="AK92" s="62"/>
      <c r="AL92" s="62"/>
      <c r="AM92" s="293"/>
      <c r="AN92" s="3"/>
      <c r="AO92" s="3"/>
      <c r="AY92" s="88"/>
    </row>
    <row r="93" customFormat="false" ht="5.25" hidden="false" customHeight="true" outlineLevel="0" collapsed="false">
      <c r="A93" s="62"/>
      <c r="B93" s="232"/>
      <c r="C93" s="62"/>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62"/>
      <c r="AL93" s="62"/>
      <c r="AM93" s="293"/>
      <c r="AN93" s="3"/>
      <c r="AO93" s="3"/>
      <c r="AT93" s="88"/>
      <c r="AU93" s="88"/>
      <c r="AV93" s="88"/>
      <c r="AW93" s="88"/>
      <c r="AX93" s="88"/>
    </row>
    <row r="94" customFormat="false" ht="20.25" hidden="false" customHeight="true" outlineLevel="0" collapsed="false">
      <c r="A94" s="62"/>
      <c r="B94" s="320" t="s">
        <v>132</v>
      </c>
      <c r="D94" s="321"/>
      <c r="E94" s="321"/>
      <c r="F94" s="321"/>
      <c r="G94" s="321"/>
      <c r="H94" s="321"/>
      <c r="I94" s="321"/>
      <c r="J94" s="321"/>
      <c r="K94" s="321"/>
      <c r="L94" s="321"/>
      <c r="M94" s="321"/>
      <c r="N94" s="321"/>
      <c r="O94" s="321"/>
      <c r="P94" s="321"/>
      <c r="Q94" s="130"/>
      <c r="R94" s="130"/>
      <c r="S94" s="130"/>
      <c r="T94" s="130"/>
      <c r="U94" s="130"/>
      <c r="V94" s="130"/>
      <c r="W94" s="130"/>
      <c r="X94" s="130"/>
      <c r="Y94" s="130"/>
      <c r="Z94" s="130"/>
      <c r="AA94" s="130"/>
      <c r="AB94" s="130"/>
      <c r="AC94" s="130"/>
      <c r="AD94" s="130"/>
      <c r="AE94" s="130"/>
      <c r="AF94" s="130"/>
      <c r="AG94" s="130"/>
      <c r="AH94" s="130"/>
      <c r="AI94" s="130"/>
      <c r="AJ94" s="130"/>
      <c r="AK94" s="115" t="str">
        <f aca="false">IF(H7="", "",IF(AK92="○", "", IF(OR(AM96=TRUE(),AM97=TRUE(),AM98=TRUE(),AND(AM99=TRUE(),G99&lt;&gt;"")), "○", "×")))</f>
        <v/>
      </c>
      <c r="AL94" s="62"/>
      <c r="AM94" s="322"/>
      <c r="AN94" s="3"/>
      <c r="AO94" s="3"/>
      <c r="AX94" s="88"/>
      <c r="AZ94" s="323"/>
      <c r="BA94" s="323"/>
    </row>
    <row r="95" customFormat="false" ht="19.5" hidden="false" customHeight="true" outlineLevel="0" collapsed="false">
      <c r="A95" s="69"/>
      <c r="B95" s="324" t="s">
        <v>133</v>
      </c>
      <c r="C95" s="325"/>
      <c r="D95" s="326"/>
      <c r="E95" s="327"/>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9"/>
      <c r="AL95" s="69"/>
      <c r="AM95" s="330"/>
      <c r="AN95" s="330"/>
      <c r="AO95" s="330"/>
      <c r="AP95" s="286"/>
      <c r="AQ95" s="266" t="s">
        <v>134</v>
      </c>
      <c r="AR95" s="266"/>
      <c r="AS95" s="266"/>
      <c r="AT95" s="266"/>
      <c r="AU95" s="266"/>
      <c r="AV95" s="266"/>
      <c r="AW95" s="266"/>
      <c r="AX95" s="266"/>
      <c r="AY95" s="266"/>
      <c r="AZ95" s="266"/>
      <c r="BA95" s="266"/>
      <c r="BB95" s="266"/>
      <c r="BC95" s="266"/>
      <c r="BD95" s="266"/>
      <c r="BE95" s="266"/>
    </row>
    <row r="96" s="72" customFormat="true" ht="18" hidden="false" customHeight="true" outlineLevel="0" collapsed="false">
      <c r="A96" s="69"/>
      <c r="B96" s="331"/>
      <c r="C96" s="332"/>
      <c r="D96" s="94" t="s">
        <v>135</v>
      </c>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96"/>
      <c r="AJ96" s="333"/>
      <c r="AK96" s="334"/>
      <c r="AL96" s="69"/>
      <c r="AM96" s="297" t="b">
        <f aca="false">FALSE()</f>
        <v>0</v>
      </c>
      <c r="AN96" s="335"/>
      <c r="AO96" s="335"/>
      <c r="AP96" s="336"/>
      <c r="AQ96" s="336"/>
      <c r="AR96" s="336"/>
      <c r="AS96" s="336"/>
      <c r="AT96" s="336"/>
      <c r="AU96" s="336"/>
      <c r="AV96" s="337"/>
      <c r="AW96" s="84"/>
    </row>
    <row r="97" s="72" customFormat="true" ht="16.5" hidden="false" customHeight="true" outlineLevel="0" collapsed="false">
      <c r="A97" s="69"/>
      <c r="B97" s="331"/>
      <c r="C97" s="338"/>
      <c r="D97" s="94" t="s">
        <v>136</v>
      </c>
      <c r="E97" s="339"/>
      <c r="F97" s="339"/>
      <c r="G97" s="339"/>
      <c r="H97" s="339"/>
      <c r="I97" s="339"/>
      <c r="J97" s="339"/>
      <c r="K97" s="339"/>
      <c r="L97" s="339"/>
      <c r="M97" s="339"/>
      <c r="N97" s="339"/>
      <c r="O97" s="339"/>
      <c r="P97" s="339"/>
      <c r="Q97" s="339"/>
      <c r="R97" s="339"/>
      <c r="S97" s="339"/>
      <c r="T97" s="236"/>
      <c r="U97" s="236"/>
      <c r="V97" s="236"/>
      <c r="W97" s="236"/>
      <c r="X97" s="236"/>
      <c r="Y97" s="236"/>
      <c r="Z97" s="236"/>
      <c r="AA97" s="236"/>
      <c r="AB97" s="236"/>
      <c r="AC97" s="236"/>
      <c r="AD97" s="236"/>
      <c r="AE97" s="236"/>
      <c r="AF97" s="236"/>
      <c r="AG97" s="236"/>
      <c r="AH97" s="236"/>
      <c r="AI97" s="96"/>
      <c r="AJ97" s="333"/>
      <c r="AK97" s="334"/>
      <c r="AL97" s="69"/>
      <c r="AM97" s="297" t="b">
        <f aca="false">FALSE()</f>
        <v>0</v>
      </c>
      <c r="AN97" s="335"/>
      <c r="AO97" s="335"/>
      <c r="AP97" s="336"/>
      <c r="AQ97" s="336"/>
      <c r="AR97" s="336"/>
      <c r="AS97" s="336"/>
      <c r="AT97" s="336"/>
      <c r="AU97" s="337"/>
      <c r="AV97" s="84"/>
    </row>
    <row r="98" s="72" customFormat="true" ht="15.75" hidden="false" customHeight="true" outlineLevel="0" collapsed="false">
      <c r="A98" s="69"/>
      <c r="B98" s="331"/>
      <c r="C98" s="338"/>
      <c r="D98" s="340" t="s">
        <v>137</v>
      </c>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33"/>
      <c r="AK98" s="334"/>
      <c r="AL98" s="341"/>
      <c r="AM98" s="297" t="b">
        <f aca="false">FALSE()</f>
        <v>0</v>
      </c>
      <c r="AN98" s="335"/>
      <c r="AO98" s="335"/>
      <c r="AP98" s="336"/>
      <c r="AQ98" s="336"/>
      <c r="AR98" s="336"/>
      <c r="AS98" s="336"/>
      <c r="AT98" s="336"/>
      <c r="AU98" s="337"/>
      <c r="AV98" s="84"/>
    </row>
    <row r="99" s="72" customFormat="true" ht="33" hidden="false" customHeight="true" outlineLevel="0" collapsed="false">
      <c r="A99" s="69"/>
      <c r="B99" s="342"/>
      <c r="C99" s="343"/>
      <c r="D99" s="344" t="s">
        <v>138</v>
      </c>
      <c r="E99" s="345"/>
      <c r="F99" s="346"/>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8" t="s">
        <v>98</v>
      </c>
      <c r="AL99" s="69"/>
      <c r="AM99" s="297" t="b">
        <f aca="false">FALSE()</f>
        <v>0</v>
      </c>
      <c r="AN99" s="349"/>
      <c r="AO99" s="349"/>
      <c r="AP99" s="350"/>
      <c r="AQ99" s="351" t="s">
        <v>139</v>
      </c>
      <c r="AR99" s="351"/>
      <c r="AS99" s="351"/>
      <c r="AT99" s="351"/>
      <c r="AU99" s="351"/>
      <c r="AV99" s="351"/>
      <c r="AW99" s="351"/>
      <c r="AX99" s="351"/>
      <c r="AY99" s="351"/>
      <c r="AZ99" s="351"/>
      <c r="BA99" s="351"/>
      <c r="BB99" s="351"/>
      <c r="BC99" s="351"/>
      <c r="BD99" s="351"/>
      <c r="BE99" s="351"/>
    </row>
    <row r="100" s="356" customFormat="true" ht="6" hidden="false" customHeight="true" outlineLevel="0" collapsed="false">
      <c r="A100" s="6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69"/>
      <c r="AM100" s="352"/>
      <c r="AN100" s="353"/>
      <c r="AO100" s="353"/>
      <c r="AP100" s="354"/>
      <c r="AQ100" s="354"/>
      <c r="AR100" s="354"/>
      <c r="AS100" s="354"/>
      <c r="AT100" s="354"/>
      <c r="AU100" s="354"/>
      <c r="AV100" s="354"/>
      <c r="AW100" s="354"/>
      <c r="AX100" s="354"/>
      <c r="AY100" s="354"/>
      <c r="AZ100" s="354"/>
      <c r="BA100" s="354"/>
      <c r="BB100" s="355"/>
      <c r="BC100" s="355"/>
      <c r="BD100" s="355"/>
      <c r="BE100" s="355"/>
    </row>
    <row r="101" s="72" customFormat="true" ht="18" hidden="false" customHeight="true" outlineLevel="0" collapsed="false">
      <c r="A101" s="62"/>
      <c r="B101" s="310" t="s">
        <v>140</v>
      </c>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293"/>
      <c r="AN101" s="3"/>
      <c r="AO101" s="3"/>
      <c r="AP101" s="1"/>
      <c r="AQ101" s="1"/>
      <c r="AR101" s="1"/>
      <c r="AS101" s="1"/>
      <c r="AT101" s="1"/>
      <c r="AU101" s="1"/>
      <c r="AV101" s="1"/>
      <c r="AW101" s="1"/>
      <c r="AX101" s="357"/>
      <c r="AY101" s="357"/>
      <c r="AZ101" s="358"/>
    </row>
    <row r="102" s="72" customFormat="true" ht="26.25" hidden="false" customHeight="true" outlineLevel="0" collapsed="false">
      <c r="A102" s="62"/>
      <c r="B102" s="359" t="s">
        <v>141</v>
      </c>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60"/>
      <c r="AL102" s="62"/>
      <c r="AM102" s="361" t="b">
        <f aca="false">FALSE()</f>
        <v>0</v>
      </c>
      <c r="AN102" s="3"/>
      <c r="AO102" s="3"/>
      <c r="AP102" s="1"/>
      <c r="AQ102" s="1"/>
      <c r="AR102" s="1"/>
      <c r="AS102" s="1"/>
      <c r="AT102" s="1"/>
      <c r="AU102" s="1"/>
      <c r="AV102" s="1"/>
      <c r="AW102" s="1"/>
      <c r="AX102" s="357"/>
      <c r="AY102" s="357"/>
      <c r="AZ102" s="358"/>
    </row>
    <row r="103" s="72" customFormat="true" ht="30.75" hidden="false" customHeight="true" outlineLevel="0" collapsed="false">
      <c r="A103" s="62"/>
      <c r="B103" s="362" t="s">
        <v>142</v>
      </c>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177" t="str">
        <f aca="false">IF(H7="", "", IF(AM102=TRUE(), "", IF(OR(AND(AI105="該当", AN112&gt;=2, AN116&gt;=2, AN120&gt;=2, AN124&gt;=2, AN128&gt;=3, OR(AM128=TRUE(),AM129= TRUE()), AN136&gt;=2), AND(AI105="", AI108="該当", AN112&gt;=1, AN116&gt;=1, AN120&gt;=1, AN124&gt;=1, AN128&gt;=2, AN136&gt;=1)), "○", "×")))</f>
        <v/>
      </c>
      <c r="AL103" s="62"/>
      <c r="AM103" s="3"/>
      <c r="AN103" s="3"/>
      <c r="AO103" s="3"/>
      <c r="AP103" s="1"/>
      <c r="AQ103" s="1"/>
      <c r="AR103" s="1"/>
      <c r="AS103" s="1"/>
      <c r="AT103" s="1"/>
      <c r="AU103" s="1"/>
      <c r="AV103" s="1"/>
      <c r="AW103" s="1"/>
      <c r="AX103" s="357"/>
      <c r="AY103" s="357"/>
      <c r="AZ103" s="358"/>
    </row>
    <row r="104" s="72" customFormat="true" ht="6" hidden="false" customHeight="true" outlineLevel="0" collapsed="false">
      <c r="A104" s="62"/>
      <c r="B104" s="310"/>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9"/>
      <c r="AM104" s="363"/>
      <c r="AN104" s="363"/>
      <c r="AO104" s="363"/>
      <c r="AP104" s="171"/>
      <c r="AQ104" s="171"/>
      <c r="AR104" s="171"/>
      <c r="AS104" s="171"/>
      <c r="AT104" s="171"/>
      <c r="AU104" s="171"/>
      <c r="AV104" s="171"/>
      <c r="AW104" s="171"/>
      <c r="AX104" s="364"/>
      <c r="AY104" s="364"/>
      <c r="AZ104" s="358"/>
    </row>
    <row r="105" s="72" customFormat="true" ht="13.5" hidden="false" customHeight="true" outlineLevel="0" collapsed="false">
      <c r="A105" s="62"/>
      <c r="B105" s="365" t="s">
        <v>143</v>
      </c>
      <c r="C105" s="94"/>
      <c r="D105" s="94"/>
      <c r="E105" s="94"/>
      <c r="F105" s="94"/>
      <c r="G105" s="94"/>
      <c r="H105" s="94"/>
      <c r="I105" s="94"/>
      <c r="J105" s="94"/>
      <c r="K105" s="94"/>
      <c r="L105" s="94"/>
      <c r="M105" s="94"/>
      <c r="N105" s="94"/>
      <c r="O105" s="94"/>
      <c r="P105" s="94"/>
      <c r="Q105" s="94"/>
      <c r="R105" s="94"/>
      <c r="S105" s="94"/>
      <c r="T105" s="94"/>
      <c r="U105" s="94"/>
      <c r="V105" s="69"/>
      <c r="W105" s="94"/>
      <c r="X105" s="94"/>
      <c r="Y105" s="94"/>
      <c r="Z105" s="94"/>
      <c r="AA105" s="94"/>
      <c r="AB105" s="94"/>
      <c r="AC105" s="94"/>
      <c r="AD105" s="94"/>
      <c r="AE105" s="94"/>
      <c r="AF105" s="94"/>
      <c r="AG105" s="94"/>
      <c r="AH105" s="69"/>
      <c r="AI105" s="366" t="str">
        <f aca="false">IF(AN49&lt;&gt;0, "該当", "")</f>
        <v/>
      </c>
      <c r="AJ105" s="366"/>
      <c r="AK105" s="366"/>
      <c r="AL105" s="69"/>
      <c r="AM105" s="313"/>
      <c r="AN105" s="313"/>
      <c r="AO105" s="313"/>
      <c r="AX105" s="358"/>
      <c r="AY105" s="358"/>
      <c r="AZ105" s="358"/>
    </row>
    <row r="106" s="72" customFormat="true" ht="45" hidden="false" customHeight="true" outlineLevel="0" collapsed="false">
      <c r="A106" s="62"/>
      <c r="B106" s="226" t="s">
        <v>129</v>
      </c>
      <c r="C106" s="367" t="s">
        <v>144</v>
      </c>
      <c r="D106" s="367"/>
      <c r="E106" s="367"/>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69"/>
      <c r="AM106" s="313"/>
      <c r="AN106" s="313"/>
      <c r="AO106" s="313"/>
      <c r="AX106" s="358"/>
      <c r="AY106" s="358"/>
      <c r="AZ106" s="358"/>
    </row>
    <row r="107" s="72" customFormat="true" ht="6" hidden="false" customHeight="true" outlineLevel="0" collapsed="false">
      <c r="A107" s="62"/>
      <c r="B107" s="226"/>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69"/>
      <c r="AM107" s="313"/>
      <c r="AN107" s="313"/>
      <c r="AO107" s="3"/>
      <c r="AX107" s="358"/>
      <c r="AY107" s="358"/>
      <c r="AZ107" s="358"/>
    </row>
    <row r="108" s="72" customFormat="true" ht="18" hidden="false" customHeight="true" outlineLevel="0" collapsed="false">
      <c r="A108" s="62"/>
      <c r="B108" s="365" t="s">
        <v>145</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94"/>
      <c r="AI108" s="369" t="str">
        <f aca="false">IF(AN47=AN49, "", "該当")</f>
        <v/>
      </c>
      <c r="AJ108" s="369"/>
      <c r="AK108" s="369"/>
      <c r="AL108" s="69"/>
      <c r="AM108" s="313"/>
      <c r="AN108" s="313"/>
      <c r="AO108" s="313"/>
      <c r="AX108" s="358"/>
      <c r="AY108" s="358"/>
      <c r="AZ108" s="358"/>
    </row>
    <row r="109" s="72" customFormat="true" ht="42.75" hidden="false" customHeight="true" outlineLevel="0" collapsed="false">
      <c r="A109" s="62"/>
      <c r="B109" s="226" t="s">
        <v>129</v>
      </c>
      <c r="C109" s="367" t="s">
        <v>146</v>
      </c>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69"/>
      <c r="AM109" s="313"/>
      <c r="AN109" s="313"/>
      <c r="AO109" s="313"/>
      <c r="AV109" s="350"/>
    </row>
    <row r="110" s="72" customFormat="true" ht="9" hidden="false" customHeight="true" outlineLevel="0" collapsed="false">
      <c r="A110" s="62"/>
      <c r="B110" s="226"/>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69"/>
      <c r="AM110" s="313"/>
      <c r="AN110" s="313"/>
      <c r="AO110" s="313"/>
    </row>
    <row r="111" s="72" customFormat="true" ht="18" hidden="false" customHeight="true" outlineLevel="0" collapsed="false">
      <c r="A111" s="62"/>
      <c r="B111" s="370" t="s">
        <v>147</v>
      </c>
      <c r="C111" s="370"/>
      <c r="D111" s="370"/>
      <c r="E111" s="370"/>
      <c r="F111" s="371" t="s">
        <v>148</v>
      </c>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69"/>
      <c r="AM111" s="372"/>
      <c r="AN111" s="372"/>
      <c r="AO111" s="373"/>
      <c r="AP111" s="323"/>
      <c r="AQ111" s="323"/>
      <c r="AR111" s="323"/>
      <c r="AS111" s="323"/>
      <c r="AT111" s="323"/>
      <c r="AU111" s="323"/>
      <c r="AV111" s="323"/>
      <c r="AW111" s="323"/>
      <c r="AX111" s="323"/>
      <c r="AY111" s="323"/>
      <c r="AZ111" s="323"/>
    </row>
    <row r="112" s="72" customFormat="true" ht="18" hidden="false" customHeight="true" outlineLevel="0" collapsed="false">
      <c r="A112" s="62"/>
      <c r="B112" s="374" t="s">
        <v>149</v>
      </c>
      <c r="C112" s="374"/>
      <c r="D112" s="374"/>
      <c r="E112" s="374"/>
      <c r="F112" s="294"/>
      <c r="G112" s="375" t="s">
        <v>150</v>
      </c>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69"/>
      <c r="AM112" s="297" t="b">
        <f aca="false">FALSE()</f>
        <v>0</v>
      </c>
      <c r="AN112" s="319" t="n">
        <f aca="false">COUNTIF(AM112:AM115, TRUE())</f>
        <v>0</v>
      </c>
      <c r="AO112" s="349"/>
      <c r="AP112" s="376"/>
      <c r="AQ112" s="377" t="str">
        <f aca="false">IF(AI105="該当",  "！この区分（４項目）から２つ以上の取組が選択されていません。",  "！この区分（４項目）から１つ以上の取組が選択されていません。")</f>
        <v>！この区分（４項目）から１つ以上の取組が選択されていません。</v>
      </c>
      <c r="AR112" s="377"/>
      <c r="AS112" s="377"/>
      <c r="AT112" s="377"/>
      <c r="AU112" s="377"/>
      <c r="AV112" s="377"/>
      <c r="AW112" s="377"/>
      <c r="AX112" s="377"/>
      <c r="AY112" s="377"/>
      <c r="AZ112" s="377"/>
      <c r="BA112" s="377"/>
      <c r="BB112" s="377"/>
      <c r="BC112" s="377"/>
      <c r="BD112" s="377"/>
      <c r="BE112" s="377"/>
    </row>
    <row r="113" s="72" customFormat="true" ht="18" hidden="false" customHeight="true" outlineLevel="0" collapsed="false">
      <c r="A113" s="62"/>
      <c r="B113" s="374"/>
      <c r="C113" s="374"/>
      <c r="D113" s="374"/>
      <c r="E113" s="374"/>
      <c r="F113" s="378"/>
      <c r="G113" s="379" t="s">
        <v>151</v>
      </c>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80"/>
      <c r="AL113" s="69"/>
      <c r="AM113" s="297" t="b">
        <f aca="false">FALSE()</f>
        <v>0</v>
      </c>
      <c r="AN113" s="319"/>
      <c r="AO113" s="349"/>
      <c r="AP113" s="376"/>
      <c r="AQ113" s="377"/>
      <c r="AR113" s="377"/>
      <c r="AS113" s="377"/>
      <c r="AT113" s="377"/>
      <c r="AU113" s="377"/>
      <c r="AV113" s="377"/>
      <c r="AW113" s="377"/>
      <c r="AX113" s="377"/>
      <c r="AY113" s="377"/>
      <c r="AZ113" s="377"/>
      <c r="BA113" s="377"/>
      <c r="BB113" s="377"/>
      <c r="BC113" s="377"/>
      <c r="BD113" s="377"/>
      <c r="BE113" s="377"/>
    </row>
    <row r="114" s="72" customFormat="true" ht="18" hidden="false" customHeight="true" outlineLevel="0" collapsed="false">
      <c r="A114" s="62"/>
      <c r="B114" s="374"/>
      <c r="C114" s="374"/>
      <c r="D114" s="374"/>
      <c r="E114" s="374"/>
      <c r="F114" s="378"/>
      <c r="G114" s="381" t="s">
        <v>152</v>
      </c>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69"/>
      <c r="AM114" s="297" t="b">
        <f aca="false">FALSE()</f>
        <v>0</v>
      </c>
      <c r="AN114" s="319"/>
      <c r="AO114" s="349"/>
      <c r="AP114" s="376"/>
      <c r="AQ114" s="377"/>
      <c r="AR114" s="377"/>
      <c r="AS114" s="377"/>
      <c r="AT114" s="377"/>
      <c r="AU114" s="377"/>
      <c r="AV114" s="377"/>
      <c r="AW114" s="377"/>
      <c r="AX114" s="377"/>
      <c r="AY114" s="377"/>
      <c r="AZ114" s="377"/>
      <c r="BA114" s="377"/>
      <c r="BB114" s="377"/>
      <c r="BC114" s="377"/>
      <c r="BD114" s="377"/>
      <c r="BE114" s="377"/>
    </row>
    <row r="115" s="72" customFormat="true" ht="15" hidden="false" customHeight="true" outlineLevel="0" collapsed="false">
      <c r="A115" s="62"/>
      <c r="B115" s="374"/>
      <c r="C115" s="374"/>
      <c r="D115" s="374"/>
      <c r="E115" s="374"/>
      <c r="F115" s="298"/>
      <c r="G115" s="382" t="s">
        <v>153</v>
      </c>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3"/>
      <c r="AL115" s="69"/>
      <c r="AM115" s="297" t="b">
        <f aca="false">FALSE()</f>
        <v>0</v>
      </c>
      <c r="AN115" s="319"/>
      <c r="AO115" s="349"/>
      <c r="AP115" s="376"/>
      <c r="AQ115" s="377"/>
      <c r="AR115" s="377"/>
      <c r="AS115" s="377"/>
      <c r="AT115" s="377"/>
      <c r="AU115" s="377"/>
      <c r="AV115" s="377"/>
      <c r="AW115" s="377"/>
      <c r="AX115" s="377"/>
      <c r="AY115" s="377"/>
      <c r="AZ115" s="377"/>
      <c r="BA115" s="377"/>
      <c r="BB115" s="377"/>
      <c r="BC115" s="377"/>
      <c r="BD115" s="377"/>
      <c r="BE115" s="377"/>
    </row>
    <row r="116" s="72" customFormat="true" ht="28.5" hidden="false" customHeight="true" outlineLevel="0" collapsed="false">
      <c r="A116" s="62"/>
      <c r="B116" s="374" t="s">
        <v>154</v>
      </c>
      <c r="C116" s="374"/>
      <c r="D116" s="374"/>
      <c r="E116" s="374"/>
      <c r="F116" s="384"/>
      <c r="G116" s="385" t="s">
        <v>155</v>
      </c>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69"/>
      <c r="AM116" s="297" t="b">
        <f aca="false">FALSE()</f>
        <v>0</v>
      </c>
      <c r="AN116" s="319" t="n">
        <f aca="false">COUNTIF(AM116:AM119, TRUE())</f>
        <v>0</v>
      </c>
      <c r="AO116" s="349"/>
      <c r="AP116" s="376"/>
      <c r="AQ116" s="377" t="str">
        <f aca="false">IF(AI105="該当", "！この区分（４項目）から２つ以上の取組が選択されていません。",  "！この区分（４項目）から１つ以上の取組が選択されていません。")</f>
        <v>！この区分（４項目）から１つ以上の取組が選択されていません。</v>
      </c>
      <c r="AR116" s="377"/>
      <c r="AS116" s="377"/>
      <c r="AT116" s="377"/>
      <c r="AU116" s="377"/>
      <c r="AV116" s="377"/>
      <c r="AW116" s="377"/>
      <c r="AX116" s="377"/>
      <c r="AY116" s="377"/>
      <c r="AZ116" s="377"/>
      <c r="BA116" s="377"/>
      <c r="BB116" s="377"/>
      <c r="BC116" s="377"/>
      <c r="BD116" s="377"/>
      <c r="BE116" s="377"/>
    </row>
    <row r="117" s="72" customFormat="true" ht="18" hidden="false" customHeight="true" outlineLevel="0" collapsed="false">
      <c r="A117" s="62"/>
      <c r="B117" s="374"/>
      <c r="C117" s="374"/>
      <c r="D117" s="374"/>
      <c r="E117" s="374"/>
      <c r="F117" s="378"/>
      <c r="G117" s="379" t="s">
        <v>156</v>
      </c>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86"/>
      <c r="AL117" s="69"/>
      <c r="AM117" s="297" t="b">
        <f aca="false">FALSE()</f>
        <v>0</v>
      </c>
      <c r="AN117" s="319"/>
      <c r="AO117" s="349"/>
      <c r="AP117" s="376"/>
      <c r="AQ117" s="377"/>
      <c r="AR117" s="377"/>
      <c r="AS117" s="377"/>
      <c r="AT117" s="377"/>
      <c r="AU117" s="377"/>
      <c r="AV117" s="377"/>
      <c r="AW117" s="377"/>
      <c r="AX117" s="377"/>
      <c r="AY117" s="377"/>
      <c r="AZ117" s="377"/>
      <c r="BA117" s="377"/>
      <c r="BB117" s="377"/>
      <c r="BC117" s="377"/>
      <c r="BD117" s="377"/>
      <c r="BE117" s="377"/>
    </row>
    <row r="118" s="72" customFormat="true" ht="18" hidden="false" customHeight="true" outlineLevel="0" collapsed="false">
      <c r="A118" s="62"/>
      <c r="B118" s="374"/>
      <c r="C118" s="374"/>
      <c r="D118" s="374"/>
      <c r="E118" s="374"/>
      <c r="F118" s="378"/>
      <c r="G118" s="379" t="s">
        <v>157</v>
      </c>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80"/>
      <c r="AL118" s="69"/>
      <c r="AM118" s="297" t="b">
        <f aca="false">FALSE()</f>
        <v>0</v>
      </c>
      <c r="AN118" s="319"/>
      <c r="AO118" s="349"/>
      <c r="AP118" s="376"/>
      <c r="AQ118" s="377"/>
      <c r="AR118" s="377"/>
      <c r="AS118" s="377"/>
      <c r="AT118" s="377"/>
      <c r="AU118" s="377"/>
      <c r="AV118" s="377"/>
      <c r="AW118" s="377"/>
      <c r="AX118" s="377"/>
      <c r="AY118" s="377"/>
      <c r="AZ118" s="377"/>
      <c r="BA118" s="377"/>
      <c r="BB118" s="377"/>
      <c r="BC118" s="377"/>
      <c r="BD118" s="377"/>
      <c r="BE118" s="377"/>
    </row>
    <row r="119" s="72" customFormat="true" ht="18" hidden="false" customHeight="true" outlineLevel="0" collapsed="false">
      <c r="A119" s="62"/>
      <c r="B119" s="374"/>
      <c r="C119" s="374"/>
      <c r="D119" s="374"/>
      <c r="E119" s="374"/>
      <c r="F119" s="387"/>
      <c r="G119" s="388" t="s">
        <v>158</v>
      </c>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69"/>
      <c r="AM119" s="297" t="b">
        <f aca="false">FALSE()</f>
        <v>0</v>
      </c>
      <c r="AN119" s="319"/>
      <c r="AO119" s="349"/>
      <c r="AP119" s="376"/>
      <c r="AQ119" s="377"/>
      <c r="AR119" s="377"/>
      <c r="AS119" s="377"/>
      <c r="AT119" s="377"/>
      <c r="AU119" s="377"/>
      <c r="AV119" s="377"/>
      <c r="AW119" s="377"/>
      <c r="AX119" s="377"/>
      <c r="AY119" s="377"/>
      <c r="AZ119" s="377"/>
      <c r="BA119" s="377"/>
      <c r="BB119" s="377"/>
      <c r="BC119" s="377"/>
      <c r="BD119" s="377"/>
      <c r="BE119" s="377"/>
    </row>
    <row r="120" s="72" customFormat="true" ht="21" hidden="false" customHeight="true" outlineLevel="0" collapsed="false">
      <c r="A120" s="62"/>
      <c r="B120" s="374" t="s">
        <v>159</v>
      </c>
      <c r="C120" s="374"/>
      <c r="D120" s="374"/>
      <c r="E120" s="374"/>
      <c r="F120" s="389"/>
      <c r="G120" s="390" t="s">
        <v>160</v>
      </c>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86"/>
      <c r="AL120" s="69"/>
      <c r="AM120" s="297" t="b">
        <f aca="false">FALSE()</f>
        <v>0</v>
      </c>
      <c r="AN120" s="319" t="n">
        <f aca="false">COUNTIF(AM120:AM123, TRUE())</f>
        <v>0</v>
      </c>
      <c r="AO120" s="349"/>
      <c r="AP120" s="376"/>
      <c r="AQ120" s="377" t="str">
        <f aca="false">IF(AI105="該当", "！この区分（４項目）から２つ以上の取組が選択されていません。",  "！この区分（４項目）から１つ以上の取組が選択されていません。")</f>
        <v>！この区分（４項目）から１つ以上の取組が選択されていません。</v>
      </c>
      <c r="AR120" s="377"/>
      <c r="AS120" s="377"/>
      <c r="AT120" s="377"/>
      <c r="AU120" s="377"/>
      <c r="AV120" s="377"/>
      <c r="AW120" s="377"/>
      <c r="AX120" s="377"/>
      <c r="AY120" s="377"/>
      <c r="AZ120" s="377"/>
      <c r="BA120" s="377"/>
      <c r="BB120" s="377"/>
      <c r="BC120" s="377"/>
      <c r="BD120" s="377"/>
      <c r="BE120" s="377"/>
    </row>
    <row r="121" s="72" customFormat="true" ht="21" hidden="false" customHeight="true" outlineLevel="0" collapsed="false">
      <c r="A121" s="62"/>
      <c r="B121" s="374"/>
      <c r="C121" s="374"/>
      <c r="D121" s="374"/>
      <c r="E121" s="374"/>
      <c r="F121" s="378"/>
      <c r="G121" s="381" t="s">
        <v>161</v>
      </c>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69"/>
      <c r="AM121" s="297" t="b">
        <f aca="false">FALSE()</f>
        <v>0</v>
      </c>
      <c r="AN121" s="319"/>
      <c r="AO121" s="349"/>
      <c r="AP121" s="376"/>
      <c r="AQ121" s="377"/>
      <c r="AR121" s="377"/>
      <c r="AS121" s="377"/>
      <c r="AT121" s="377"/>
      <c r="AU121" s="377"/>
      <c r="AV121" s="377"/>
      <c r="AW121" s="377"/>
      <c r="AX121" s="377"/>
      <c r="AY121" s="377"/>
      <c r="AZ121" s="377"/>
      <c r="BA121" s="377"/>
      <c r="BB121" s="377"/>
      <c r="BC121" s="377"/>
      <c r="BD121" s="377"/>
      <c r="BE121" s="377"/>
    </row>
    <row r="122" s="72" customFormat="true" ht="23.25" hidden="false" customHeight="true" outlineLevel="0" collapsed="false">
      <c r="A122" s="62"/>
      <c r="B122" s="374"/>
      <c r="C122" s="374"/>
      <c r="D122" s="374"/>
      <c r="E122" s="374"/>
      <c r="F122" s="378"/>
      <c r="G122" s="381" t="s">
        <v>162</v>
      </c>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69"/>
      <c r="AM122" s="297" t="b">
        <f aca="false">FALSE()</f>
        <v>0</v>
      </c>
      <c r="AN122" s="319"/>
      <c r="AO122" s="349"/>
      <c r="AP122" s="376"/>
      <c r="AQ122" s="377"/>
      <c r="AR122" s="377"/>
      <c r="AS122" s="377"/>
      <c r="AT122" s="377"/>
      <c r="AU122" s="377"/>
      <c r="AV122" s="377"/>
      <c r="AW122" s="377"/>
      <c r="AX122" s="377"/>
      <c r="AY122" s="377"/>
      <c r="AZ122" s="377"/>
      <c r="BA122" s="377"/>
      <c r="BB122" s="377"/>
      <c r="BC122" s="377"/>
      <c r="BD122" s="377"/>
      <c r="BE122" s="377"/>
    </row>
    <row r="123" s="72" customFormat="true" ht="18" hidden="false" customHeight="true" outlineLevel="0" collapsed="false">
      <c r="A123" s="62"/>
      <c r="B123" s="374"/>
      <c r="C123" s="374"/>
      <c r="D123" s="374"/>
      <c r="E123" s="374"/>
      <c r="F123" s="298"/>
      <c r="G123" s="391" t="s">
        <v>163</v>
      </c>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69"/>
      <c r="AM123" s="297" t="b">
        <f aca="false">FALSE()</f>
        <v>0</v>
      </c>
      <c r="AN123" s="319"/>
      <c r="AO123" s="349"/>
      <c r="AP123" s="376"/>
      <c r="AQ123" s="377"/>
      <c r="AR123" s="377"/>
      <c r="AS123" s="377"/>
      <c r="AT123" s="377"/>
      <c r="AU123" s="377"/>
      <c r="AV123" s="377"/>
      <c r="AW123" s="377"/>
      <c r="AX123" s="377"/>
      <c r="AY123" s="377"/>
      <c r="AZ123" s="377"/>
      <c r="BA123" s="377"/>
      <c r="BB123" s="377"/>
      <c r="BC123" s="377"/>
      <c r="BD123" s="377"/>
      <c r="BE123" s="377"/>
    </row>
    <row r="124" s="72" customFormat="true" ht="18" hidden="false" customHeight="true" outlineLevel="0" collapsed="false">
      <c r="A124" s="62"/>
      <c r="B124" s="374" t="s">
        <v>164</v>
      </c>
      <c r="C124" s="374"/>
      <c r="D124" s="374"/>
      <c r="E124" s="374"/>
      <c r="F124" s="384"/>
      <c r="G124" s="385" t="s">
        <v>165</v>
      </c>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62"/>
      <c r="AM124" s="297" t="b">
        <f aca="false">FALSE()</f>
        <v>0</v>
      </c>
      <c r="AN124" s="319" t="n">
        <f aca="false">COUNTIF(AM124:AM127, TRUE())</f>
        <v>0</v>
      </c>
      <c r="AO124" s="349"/>
      <c r="AP124" s="376"/>
      <c r="AQ124" s="377" t="str">
        <f aca="false">IF(AI105="該当", "！この区分（４項目）から２つ以上の取組が選択されていません。",  "！この区分（４項目）から１つ以上の取組が選択されていません。")</f>
        <v>！この区分（４項目）から１つ以上の取組が選択されていません。</v>
      </c>
      <c r="AR124" s="377"/>
      <c r="AS124" s="377"/>
      <c r="AT124" s="377"/>
      <c r="AU124" s="377"/>
      <c r="AV124" s="377"/>
      <c r="AW124" s="377"/>
      <c r="AX124" s="377"/>
      <c r="AY124" s="377"/>
      <c r="AZ124" s="377"/>
      <c r="BA124" s="377"/>
      <c r="BB124" s="377"/>
      <c r="BC124" s="377"/>
      <c r="BD124" s="377"/>
      <c r="BE124" s="377"/>
    </row>
    <row r="125" s="72" customFormat="true" ht="18" hidden="false" customHeight="true" outlineLevel="0" collapsed="false">
      <c r="A125" s="62"/>
      <c r="B125" s="374"/>
      <c r="C125" s="374"/>
      <c r="D125" s="374"/>
      <c r="E125" s="374"/>
      <c r="F125" s="378"/>
      <c r="G125" s="392" t="s">
        <v>166</v>
      </c>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69"/>
      <c r="AM125" s="297" t="b">
        <f aca="false">FALSE()</f>
        <v>0</v>
      </c>
      <c r="AN125" s="319"/>
      <c r="AO125" s="349"/>
      <c r="AP125" s="376"/>
      <c r="AQ125" s="377"/>
      <c r="AR125" s="377"/>
      <c r="AS125" s="377"/>
      <c r="AT125" s="377"/>
      <c r="AU125" s="377"/>
      <c r="AV125" s="377"/>
      <c r="AW125" s="377"/>
      <c r="AX125" s="377"/>
      <c r="AY125" s="377"/>
      <c r="AZ125" s="377"/>
      <c r="BA125" s="377"/>
      <c r="BB125" s="377"/>
      <c r="BC125" s="377"/>
      <c r="BD125" s="377"/>
      <c r="BE125" s="377"/>
    </row>
    <row r="126" s="72" customFormat="true" ht="18" hidden="false" customHeight="true" outlineLevel="0" collapsed="false">
      <c r="A126" s="62"/>
      <c r="B126" s="374"/>
      <c r="C126" s="374"/>
      <c r="D126" s="374"/>
      <c r="E126" s="374"/>
      <c r="F126" s="378"/>
      <c r="G126" s="381" t="s">
        <v>167</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69"/>
      <c r="AM126" s="297" t="b">
        <f aca="false">FALSE()</f>
        <v>0</v>
      </c>
      <c r="AN126" s="319"/>
      <c r="AO126" s="349"/>
      <c r="AP126" s="376"/>
      <c r="AQ126" s="377"/>
      <c r="AR126" s="377"/>
      <c r="AS126" s="377"/>
      <c r="AT126" s="377"/>
      <c r="AU126" s="377"/>
      <c r="AV126" s="377"/>
      <c r="AW126" s="377"/>
      <c r="AX126" s="377"/>
      <c r="AY126" s="377"/>
      <c r="AZ126" s="377"/>
      <c r="BA126" s="377"/>
      <c r="BB126" s="377"/>
      <c r="BC126" s="377"/>
      <c r="BD126" s="377"/>
      <c r="BE126" s="377"/>
    </row>
    <row r="127" s="72" customFormat="true" ht="18" hidden="false" customHeight="true" outlineLevel="0" collapsed="false">
      <c r="A127" s="62"/>
      <c r="B127" s="374"/>
      <c r="C127" s="374"/>
      <c r="D127" s="374"/>
      <c r="E127" s="374"/>
      <c r="F127" s="387"/>
      <c r="G127" s="391" t="s">
        <v>168</v>
      </c>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1"/>
      <c r="AL127" s="69"/>
      <c r="AM127" s="297" t="b">
        <f aca="false">FALSE()</f>
        <v>0</v>
      </c>
      <c r="AN127" s="319"/>
      <c r="AO127" s="349"/>
      <c r="AP127" s="376"/>
      <c r="AQ127" s="377"/>
      <c r="AR127" s="377"/>
      <c r="AS127" s="377"/>
      <c r="AT127" s="377"/>
      <c r="AU127" s="377"/>
      <c r="AV127" s="377"/>
      <c r="AW127" s="377"/>
      <c r="AX127" s="377"/>
      <c r="AY127" s="377"/>
      <c r="AZ127" s="377"/>
      <c r="BA127" s="377"/>
      <c r="BB127" s="377"/>
      <c r="BC127" s="377"/>
      <c r="BD127" s="377"/>
      <c r="BE127" s="377"/>
    </row>
    <row r="128" s="72" customFormat="true" ht="25.5" hidden="false" customHeight="true" outlineLevel="0" collapsed="false">
      <c r="A128" s="62"/>
      <c r="B128" s="393" t="s">
        <v>169</v>
      </c>
      <c r="C128" s="393"/>
      <c r="D128" s="393"/>
      <c r="E128" s="393"/>
      <c r="F128" s="389"/>
      <c r="G128" s="385" t="s">
        <v>170</v>
      </c>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69"/>
      <c r="AM128" s="297" t="b">
        <f aca="false">FALSE()</f>
        <v>0</v>
      </c>
      <c r="AN128" s="319" t="n">
        <f aca="false">COUNTIF(AM128:AM135, TRUE())</f>
        <v>0</v>
      </c>
      <c r="AO128" s="349"/>
      <c r="AP128" s="376"/>
      <c r="AQ128" s="394" t="str">
        <f aca="false">IF(AND(AI105="該当", AND(AM128=FALSE(),AM129= FALSE())), "！⑰又は⑱の取組は必須です。",  "")</f>
        <v/>
      </c>
      <c r="AR128" s="394"/>
      <c r="AS128" s="394"/>
      <c r="AT128" s="394"/>
      <c r="AU128" s="394"/>
      <c r="AV128" s="394"/>
      <c r="AW128" s="394"/>
      <c r="AX128" s="394"/>
      <c r="AY128" s="394"/>
      <c r="AZ128" s="394"/>
      <c r="BA128" s="394"/>
      <c r="BB128" s="394"/>
      <c r="BC128" s="394"/>
      <c r="BD128" s="394"/>
      <c r="BE128" s="394"/>
    </row>
    <row r="129" s="72" customFormat="true" ht="18" hidden="false" customHeight="true" outlineLevel="0" collapsed="false">
      <c r="A129" s="62"/>
      <c r="B129" s="393"/>
      <c r="C129" s="393"/>
      <c r="D129" s="393"/>
      <c r="E129" s="393"/>
      <c r="F129" s="378"/>
      <c r="G129" s="395" t="s">
        <v>171</v>
      </c>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c r="AI129" s="395"/>
      <c r="AJ129" s="395"/>
      <c r="AK129" s="380"/>
      <c r="AL129" s="69"/>
      <c r="AM129" s="297" t="b">
        <f aca="false">FALSE()</f>
        <v>0</v>
      </c>
      <c r="AN129" s="319"/>
      <c r="AO129" s="349"/>
      <c r="AP129" s="376"/>
      <c r="AQ129" s="377" t="str">
        <f aca="false">IF(AI105="該当", "！この区分（４項目）から３つ以上の取組が選択されていません。",  "！この区分（４項目）から２つ以上の取組が選択されていません。")</f>
        <v>！この区分（４項目）から２つ以上の取組が選択されていません。</v>
      </c>
      <c r="AR129" s="377"/>
      <c r="AS129" s="377"/>
      <c r="AT129" s="377"/>
      <c r="AU129" s="377"/>
      <c r="AV129" s="377"/>
      <c r="AW129" s="377"/>
      <c r="AX129" s="377"/>
      <c r="AY129" s="377"/>
      <c r="AZ129" s="377"/>
      <c r="BA129" s="377"/>
      <c r="BB129" s="377"/>
      <c r="BC129" s="377"/>
      <c r="BD129" s="377"/>
      <c r="BE129" s="377"/>
    </row>
    <row r="130" s="72" customFormat="true" ht="18" hidden="false" customHeight="true" outlineLevel="0" collapsed="false">
      <c r="A130" s="62"/>
      <c r="B130" s="393"/>
      <c r="C130" s="393"/>
      <c r="D130" s="393"/>
      <c r="E130" s="393"/>
      <c r="F130" s="378"/>
      <c r="G130" s="381" t="s">
        <v>172</v>
      </c>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69"/>
      <c r="AM130" s="297" t="b">
        <f aca="false">FALSE()</f>
        <v>0</v>
      </c>
      <c r="AN130" s="319"/>
      <c r="AO130" s="349"/>
      <c r="AP130" s="376"/>
      <c r="AQ130" s="377"/>
      <c r="AR130" s="377"/>
      <c r="AS130" s="377"/>
      <c r="AT130" s="377"/>
      <c r="AU130" s="377"/>
      <c r="AV130" s="377"/>
      <c r="AW130" s="377"/>
      <c r="AX130" s="377"/>
      <c r="AY130" s="377"/>
      <c r="AZ130" s="377"/>
      <c r="BA130" s="377"/>
      <c r="BB130" s="377"/>
      <c r="BC130" s="377"/>
      <c r="BD130" s="377"/>
      <c r="BE130" s="377"/>
    </row>
    <row r="131" s="72" customFormat="true" ht="18" hidden="false" customHeight="true" outlineLevel="0" collapsed="false">
      <c r="A131" s="62"/>
      <c r="B131" s="393"/>
      <c r="C131" s="393"/>
      <c r="D131" s="393"/>
      <c r="E131" s="393"/>
      <c r="F131" s="378"/>
      <c r="G131" s="396" t="s">
        <v>173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83"/>
      <c r="AL131" s="69"/>
      <c r="AM131" s="297" t="b">
        <f aca="false">FALSE()</f>
        <v>0</v>
      </c>
      <c r="AN131" s="319"/>
      <c r="AO131" s="349"/>
      <c r="AP131" s="376"/>
      <c r="AQ131" s="377"/>
      <c r="AR131" s="377"/>
      <c r="AS131" s="377"/>
      <c r="AT131" s="377"/>
      <c r="AU131" s="377"/>
      <c r="AV131" s="377"/>
      <c r="AW131" s="377"/>
      <c r="AX131" s="377"/>
      <c r="AY131" s="377"/>
      <c r="AZ131" s="377"/>
      <c r="BA131" s="377"/>
      <c r="BB131" s="377"/>
      <c r="BC131" s="377"/>
      <c r="BD131" s="377"/>
      <c r="BE131" s="377"/>
    </row>
    <row r="132" s="72" customFormat="true" ht="18" hidden="false" customHeight="true" outlineLevel="0" collapsed="false">
      <c r="A132" s="62"/>
      <c r="B132" s="393"/>
      <c r="C132" s="393"/>
      <c r="D132" s="393"/>
      <c r="E132" s="393"/>
      <c r="F132" s="378"/>
      <c r="G132" s="388" t="s">
        <v>174</v>
      </c>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69"/>
      <c r="AM132" s="297" t="b">
        <f aca="false">FALSE()</f>
        <v>0</v>
      </c>
      <c r="AN132" s="319"/>
      <c r="AO132" s="349"/>
      <c r="AP132" s="376"/>
      <c r="AQ132" s="377"/>
      <c r="AR132" s="377"/>
      <c r="AS132" s="377"/>
      <c r="AT132" s="377"/>
      <c r="AU132" s="377"/>
      <c r="AV132" s="377"/>
      <c r="AW132" s="377"/>
      <c r="AX132" s="377"/>
      <c r="AY132" s="377"/>
      <c r="AZ132" s="377"/>
      <c r="BA132" s="377"/>
      <c r="BB132" s="377"/>
      <c r="BC132" s="377"/>
      <c r="BD132" s="377"/>
      <c r="BE132" s="377"/>
    </row>
    <row r="133" s="72" customFormat="true" ht="28.5" hidden="false" customHeight="true" outlineLevel="0" collapsed="false">
      <c r="A133" s="62"/>
      <c r="B133" s="393"/>
      <c r="C133" s="393"/>
      <c r="D133" s="393"/>
      <c r="E133" s="393"/>
      <c r="F133" s="397"/>
      <c r="G133" s="381" t="s">
        <v>175</v>
      </c>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69"/>
      <c r="AM133" s="297" t="b">
        <f aca="false">FALSE()</f>
        <v>0</v>
      </c>
      <c r="AN133" s="319"/>
      <c r="AO133" s="349"/>
      <c r="AP133" s="376"/>
      <c r="AQ133" s="377"/>
      <c r="AR133" s="377"/>
      <c r="AS133" s="377"/>
      <c r="AT133" s="377"/>
      <c r="AU133" s="377"/>
      <c r="AV133" s="377"/>
      <c r="AW133" s="377"/>
      <c r="AX133" s="377"/>
      <c r="AY133" s="377"/>
      <c r="AZ133" s="377"/>
      <c r="BA133" s="377"/>
      <c r="BB133" s="377"/>
      <c r="BC133" s="377"/>
      <c r="BD133" s="377"/>
      <c r="BE133" s="377"/>
    </row>
    <row r="134" s="72" customFormat="true" ht="33" hidden="false" customHeight="true" outlineLevel="0" collapsed="false">
      <c r="A134" s="62"/>
      <c r="B134" s="393"/>
      <c r="C134" s="393"/>
      <c r="D134" s="393"/>
      <c r="E134" s="393"/>
      <c r="F134" s="378"/>
      <c r="G134" s="381" t="s">
        <v>176</v>
      </c>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69"/>
      <c r="AM134" s="297" t="b">
        <f aca="false">FALSE()</f>
        <v>0</v>
      </c>
      <c r="AN134" s="319"/>
      <c r="AO134" s="313"/>
      <c r="AQ134" s="377"/>
      <c r="AR134" s="377"/>
      <c r="AS134" s="377"/>
      <c r="AT134" s="377"/>
      <c r="AU134" s="377"/>
      <c r="AV134" s="377"/>
      <c r="AW134" s="377"/>
      <c r="AX134" s="377"/>
      <c r="AY134" s="377"/>
      <c r="AZ134" s="377"/>
      <c r="BA134" s="377"/>
      <c r="BB134" s="377"/>
      <c r="BC134" s="377"/>
      <c r="BD134" s="377"/>
      <c r="BE134" s="377"/>
    </row>
    <row r="135" s="72" customFormat="true" ht="22.5" hidden="false" customHeight="true" outlineLevel="0" collapsed="false">
      <c r="A135" s="62"/>
      <c r="B135" s="393"/>
      <c r="C135" s="393"/>
      <c r="D135" s="393"/>
      <c r="E135" s="393"/>
      <c r="F135" s="397"/>
      <c r="G135" s="388" t="s">
        <v>177</v>
      </c>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98"/>
      <c r="AM135" s="297" t="b">
        <f aca="false">FALSE()</f>
        <v>0</v>
      </c>
      <c r="AN135" s="319"/>
      <c r="AO135" s="313"/>
      <c r="AQ135" s="377"/>
      <c r="AR135" s="377"/>
      <c r="AS135" s="377"/>
      <c r="AT135" s="377"/>
      <c r="AU135" s="377"/>
      <c r="AV135" s="377"/>
      <c r="AW135" s="377"/>
      <c r="AX135" s="377"/>
      <c r="AY135" s="377"/>
      <c r="AZ135" s="377"/>
      <c r="BA135" s="377"/>
      <c r="BB135" s="377"/>
      <c r="BC135" s="377"/>
      <c r="BD135" s="377"/>
      <c r="BE135" s="377"/>
    </row>
    <row r="136" s="72" customFormat="true" ht="18" hidden="false" customHeight="true" outlineLevel="0" collapsed="false">
      <c r="A136" s="62"/>
      <c r="B136" s="374" t="s">
        <v>178</v>
      </c>
      <c r="C136" s="374"/>
      <c r="D136" s="374"/>
      <c r="E136" s="374"/>
      <c r="F136" s="384"/>
      <c r="G136" s="385" t="s">
        <v>179</v>
      </c>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69"/>
      <c r="AM136" s="297" t="b">
        <f aca="false">FALSE()</f>
        <v>0</v>
      </c>
      <c r="AN136" s="319" t="n">
        <f aca="false">COUNTIF(AM136:AM139,TRUE())</f>
        <v>0</v>
      </c>
      <c r="AO136" s="349"/>
      <c r="AP136" s="376"/>
      <c r="AQ136" s="377" t="str">
        <f aca="false">IF(AI105="該当", "！この区分（４項目）から２つ以上の取組が選択されていません。",  "！この区分（４項目）から１つ以上の取組が選択されていません。")</f>
        <v>！この区分（４項目）から１つ以上の取組が選択されていません。</v>
      </c>
      <c r="AR136" s="377"/>
      <c r="AS136" s="377"/>
      <c r="AT136" s="377"/>
      <c r="AU136" s="377"/>
      <c r="AV136" s="377"/>
      <c r="AW136" s="377"/>
      <c r="AX136" s="377"/>
      <c r="AY136" s="377"/>
      <c r="AZ136" s="377"/>
      <c r="BA136" s="377"/>
      <c r="BB136" s="377"/>
      <c r="BC136" s="377"/>
      <c r="BD136" s="377"/>
      <c r="BE136" s="377"/>
    </row>
    <row r="137" s="72" customFormat="true" ht="18" hidden="false" customHeight="true" outlineLevel="0" collapsed="false">
      <c r="A137" s="62"/>
      <c r="B137" s="374"/>
      <c r="C137" s="374"/>
      <c r="D137" s="374"/>
      <c r="E137" s="374"/>
      <c r="F137" s="378"/>
      <c r="G137" s="395" t="s">
        <v>180</v>
      </c>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c r="AK137" s="380"/>
      <c r="AL137" s="69"/>
      <c r="AM137" s="297" t="b">
        <f aca="false">FALSE()</f>
        <v>0</v>
      </c>
      <c r="AN137" s="319"/>
      <c r="AO137" s="349"/>
      <c r="AP137" s="376"/>
      <c r="AQ137" s="377"/>
      <c r="AR137" s="377"/>
      <c r="AS137" s="377"/>
      <c r="AT137" s="377"/>
      <c r="AU137" s="377"/>
      <c r="AV137" s="377"/>
      <c r="AW137" s="377"/>
      <c r="AX137" s="377"/>
      <c r="AY137" s="377"/>
      <c r="AZ137" s="377"/>
      <c r="BA137" s="377"/>
      <c r="BB137" s="377"/>
      <c r="BC137" s="377"/>
      <c r="BD137" s="377"/>
      <c r="BE137" s="377"/>
    </row>
    <row r="138" s="72" customFormat="true" ht="18" hidden="false" customHeight="true" outlineLevel="0" collapsed="false">
      <c r="A138" s="62"/>
      <c r="B138" s="374"/>
      <c r="C138" s="374"/>
      <c r="D138" s="374"/>
      <c r="E138" s="374"/>
      <c r="F138" s="378"/>
      <c r="G138" s="395" t="s">
        <v>181</v>
      </c>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80"/>
      <c r="AL138" s="62"/>
      <c r="AM138" s="297" t="b">
        <f aca="false">FALSE()</f>
        <v>0</v>
      </c>
      <c r="AN138" s="319"/>
      <c r="AO138" s="349"/>
      <c r="AP138" s="376"/>
      <c r="AQ138" s="377"/>
      <c r="AR138" s="377"/>
      <c r="AS138" s="377"/>
      <c r="AT138" s="377"/>
      <c r="AU138" s="377"/>
      <c r="AV138" s="377"/>
      <c r="AW138" s="377"/>
      <c r="AX138" s="377"/>
      <c r="AY138" s="377"/>
      <c r="AZ138" s="377"/>
      <c r="BA138" s="377"/>
      <c r="BB138" s="377"/>
      <c r="BC138" s="377"/>
      <c r="BD138" s="377"/>
      <c r="BE138" s="377"/>
    </row>
    <row r="139" s="72" customFormat="true" ht="19.5" hidden="false" customHeight="true" outlineLevel="0" collapsed="false">
      <c r="A139" s="62"/>
      <c r="B139" s="374"/>
      <c r="C139" s="374"/>
      <c r="D139" s="374"/>
      <c r="E139" s="374"/>
      <c r="F139" s="302"/>
      <c r="G139" s="399" t="s">
        <v>182</v>
      </c>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400"/>
      <c r="AL139" s="69"/>
      <c r="AM139" s="297" t="b">
        <f aca="false">FALSE()</f>
        <v>0</v>
      </c>
      <c r="AN139" s="319"/>
      <c r="AO139" s="401"/>
      <c r="AP139" s="402"/>
      <c r="AQ139" s="377"/>
      <c r="AR139" s="377"/>
      <c r="AS139" s="377"/>
      <c r="AT139" s="377"/>
      <c r="AU139" s="377"/>
      <c r="AV139" s="377"/>
      <c r="AW139" s="377"/>
      <c r="AX139" s="377"/>
      <c r="AY139" s="377"/>
      <c r="AZ139" s="377"/>
      <c r="BA139" s="377"/>
      <c r="BB139" s="377"/>
      <c r="BC139" s="377"/>
      <c r="BD139" s="377"/>
      <c r="BE139" s="377"/>
    </row>
    <row r="140" customFormat="false" ht="9" hidden="false" customHeight="true" outlineLevel="0" collapsed="false">
      <c r="A140" s="6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62"/>
      <c r="AM140" s="403"/>
      <c r="AN140" s="404"/>
      <c r="AO140" s="404"/>
      <c r="AP140" s="357"/>
      <c r="AQ140" s="357"/>
      <c r="AR140" s="357"/>
      <c r="AS140" s="357"/>
      <c r="AT140" s="405"/>
      <c r="AU140" s="405"/>
      <c r="AV140" s="405"/>
      <c r="AW140" s="405"/>
      <c r="AX140" s="405"/>
      <c r="AY140" s="357"/>
    </row>
    <row r="141" customFormat="false" ht="17.25" hidden="false" customHeight="true" outlineLevel="0" collapsed="false">
      <c r="A141" s="69"/>
      <c r="B141" s="406" t="s">
        <v>183</v>
      </c>
      <c r="C141" s="407"/>
      <c r="D141" s="407"/>
      <c r="E141" s="407"/>
      <c r="F141" s="407"/>
      <c r="G141" s="407"/>
      <c r="H141" s="407"/>
      <c r="I141" s="407"/>
      <c r="J141" s="407"/>
      <c r="K141" s="407"/>
      <c r="L141" s="407"/>
      <c r="M141" s="407"/>
      <c r="N141" s="407"/>
      <c r="O141" s="407"/>
      <c r="P141" s="407"/>
      <c r="Q141" s="407"/>
      <c r="R141" s="408"/>
      <c r="S141" s="408"/>
      <c r="T141" s="408"/>
      <c r="U141" s="408"/>
      <c r="V141" s="408"/>
      <c r="W141" s="408"/>
      <c r="X141" s="408"/>
      <c r="Y141" s="408"/>
      <c r="Z141" s="408"/>
      <c r="AA141" s="408"/>
      <c r="AB141" s="408"/>
      <c r="AC141" s="408"/>
      <c r="AD141" s="408"/>
      <c r="AE141" s="408"/>
      <c r="AF141" s="408"/>
      <c r="AG141" s="408"/>
      <c r="AH141" s="408"/>
      <c r="AI141" s="408"/>
      <c r="AJ141" s="409"/>
      <c r="AK141" s="130"/>
      <c r="AL141" s="62"/>
      <c r="AM141" s="3"/>
      <c r="AN141" s="3"/>
      <c r="AO141" s="3"/>
      <c r="AY141" s="88"/>
    </row>
    <row r="142" s="72" customFormat="true" ht="39" hidden="false" customHeight="true" outlineLevel="0" collapsed="false">
      <c r="A142" s="69"/>
      <c r="B142" s="410"/>
      <c r="C142" s="410"/>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0"/>
      <c r="AE142" s="410"/>
      <c r="AF142" s="410"/>
      <c r="AG142" s="410"/>
      <c r="AH142" s="410"/>
      <c r="AI142" s="410"/>
      <c r="AJ142" s="410"/>
      <c r="AK142" s="410"/>
      <c r="AL142" s="69"/>
      <c r="AM142" s="3"/>
      <c r="AN142" s="411"/>
      <c r="AO142" s="411"/>
      <c r="AP142" s="412"/>
      <c r="AQ142" s="412"/>
      <c r="AR142" s="412"/>
      <c r="AS142" s="412"/>
      <c r="AT142" s="412"/>
      <c r="AU142" s="412"/>
      <c r="AV142" s="412"/>
      <c r="AW142" s="412"/>
      <c r="AX142" s="412"/>
      <c r="AY142" s="412"/>
      <c r="AZ142" s="412"/>
      <c r="BA142" s="412"/>
    </row>
    <row r="143" s="72" customFormat="true" ht="15.75" hidden="false" customHeight="true" outlineLevel="0" collapsed="false">
      <c r="A143" s="62"/>
      <c r="B143" s="413" t="s">
        <v>184</v>
      </c>
      <c r="C143" s="119" t="s">
        <v>185</v>
      </c>
      <c r="D143" s="96"/>
      <c r="E143" s="236"/>
      <c r="F143" s="96"/>
      <c r="G143" s="96"/>
      <c r="H143" s="236"/>
      <c r="I143" s="236"/>
      <c r="J143" s="236"/>
      <c r="K143" s="236"/>
      <c r="L143" s="236"/>
      <c r="M143" s="236"/>
      <c r="N143" s="236"/>
      <c r="O143" s="236"/>
      <c r="P143" s="236"/>
      <c r="Q143" s="236"/>
      <c r="R143" s="236"/>
      <c r="S143" s="236"/>
      <c r="T143" s="236"/>
      <c r="U143" s="236"/>
      <c r="V143" s="236"/>
      <c r="W143" s="236"/>
      <c r="X143" s="414"/>
      <c r="Y143" s="236"/>
      <c r="Z143" s="236"/>
      <c r="AA143" s="236"/>
      <c r="AB143" s="236"/>
      <c r="AC143" s="236"/>
      <c r="AD143" s="236"/>
      <c r="AE143" s="236"/>
      <c r="AF143" s="236"/>
      <c r="AG143" s="236"/>
      <c r="AH143" s="236"/>
      <c r="AI143" s="236"/>
      <c r="AJ143" s="236"/>
      <c r="AK143" s="97"/>
      <c r="AL143" s="69"/>
      <c r="AM143" s="3"/>
      <c r="AN143" s="313"/>
      <c r="AO143" s="313"/>
      <c r="AT143" s="84"/>
      <c r="AU143" s="84"/>
      <c r="AV143" s="84"/>
      <c r="AW143" s="84"/>
      <c r="AX143" s="84"/>
    </row>
    <row r="144" customFormat="false" ht="20.25" hidden="false" customHeight="true" outlineLevel="0" collapsed="false">
      <c r="A144" s="69"/>
      <c r="B144" s="226" t="s">
        <v>184</v>
      </c>
      <c r="C144" s="415" t="s">
        <v>186</v>
      </c>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62"/>
      <c r="AM144" s="3"/>
      <c r="AN144" s="3"/>
      <c r="AO144" s="3"/>
      <c r="AT144" s="88"/>
      <c r="AU144" s="88"/>
      <c r="AV144" s="88"/>
      <c r="AW144" s="88"/>
      <c r="AX144" s="88"/>
    </row>
    <row r="145" s="72" customFormat="true" ht="16.5" hidden="false" customHeight="true" outlineLevel="0" collapsed="false">
      <c r="A145" s="62"/>
      <c r="B145" s="96"/>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416" t="str">
        <f aca="false">IF(H7="", "", IF(COUNTA(E149,H149,K149,T150,AA150)=5,"○","×"))</f>
        <v/>
      </c>
      <c r="AL145" s="69"/>
      <c r="AM145" s="3"/>
      <c r="AN145" s="411"/>
      <c r="AO145" s="411"/>
      <c r="AP145" s="412"/>
      <c r="AQ145" s="412"/>
      <c r="AR145" s="412"/>
      <c r="AS145" s="412"/>
      <c r="AT145" s="412"/>
      <c r="AU145" s="412"/>
      <c r="AV145" s="412"/>
      <c r="AW145" s="412"/>
      <c r="AX145" s="412"/>
      <c r="AY145" s="412"/>
      <c r="AZ145" s="412"/>
      <c r="BA145" s="412"/>
    </row>
    <row r="146" customFormat="false" ht="11.25" hidden="false" customHeight="true" outlineLevel="0" collapsed="false">
      <c r="A146" s="62"/>
      <c r="B146" s="417"/>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9"/>
      <c r="AL146" s="62"/>
      <c r="AM146" s="3"/>
      <c r="AN146" s="3"/>
      <c r="AO146" s="3"/>
      <c r="AY146" s="88"/>
    </row>
    <row r="147" customFormat="false" ht="66" hidden="false" customHeight="true" outlineLevel="0" collapsed="false">
      <c r="A147" s="62"/>
      <c r="B147" s="420" t="s">
        <v>187</v>
      </c>
      <c r="C147" s="421" t="s">
        <v>188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2"/>
      <c r="AL147" s="62"/>
      <c r="AM147" s="3"/>
      <c r="AN147" s="3"/>
      <c r="AO147" s="3"/>
    </row>
    <row r="148" customFormat="false" ht="6" hidden="false" customHeight="true" outlineLevel="0" collapsed="false">
      <c r="A148" s="423"/>
      <c r="B148" s="420"/>
      <c r="C148" s="129"/>
      <c r="D148" s="424"/>
      <c r="E148" s="424"/>
      <c r="F148" s="424"/>
      <c r="G148" s="424"/>
      <c r="H148" s="424"/>
      <c r="I148" s="424"/>
      <c r="J148" s="424"/>
      <c r="K148" s="424"/>
      <c r="L148" s="424"/>
      <c r="M148" s="424"/>
      <c r="N148" s="424"/>
      <c r="O148" s="424"/>
      <c r="P148" s="424"/>
      <c r="Q148" s="424"/>
      <c r="R148" s="424"/>
      <c r="S148" s="424"/>
      <c r="T148" s="424"/>
      <c r="U148" s="424"/>
      <c r="V148" s="424"/>
      <c r="W148" s="424"/>
      <c r="X148" s="424"/>
      <c r="Y148" s="424"/>
      <c r="Z148" s="424"/>
      <c r="AA148" s="424"/>
      <c r="AB148" s="424"/>
      <c r="AC148" s="424"/>
      <c r="AD148" s="424"/>
      <c r="AE148" s="424"/>
      <c r="AF148" s="424"/>
      <c r="AG148" s="424"/>
      <c r="AH148" s="424"/>
      <c r="AI148" s="424"/>
      <c r="AJ148" s="424"/>
      <c r="AK148" s="422"/>
      <c r="AL148" s="62"/>
      <c r="AM148" s="3"/>
      <c r="AN148" s="3"/>
      <c r="AO148" s="3"/>
    </row>
    <row r="149" s="433" customFormat="true" ht="19.5" hidden="false" customHeight="true" outlineLevel="0" collapsed="false">
      <c r="A149" s="423"/>
      <c r="B149" s="425"/>
      <c r="C149" s="426" t="s">
        <v>189</v>
      </c>
      <c r="D149" s="426"/>
      <c r="E149" s="427"/>
      <c r="F149" s="427"/>
      <c r="G149" s="426" t="s">
        <v>190</v>
      </c>
      <c r="H149" s="427"/>
      <c r="I149" s="427"/>
      <c r="J149" s="426" t="s">
        <v>191</v>
      </c>
      <c r="K149" s="427"/>
      <c r="L149" s="427"/>
      <c r="M149" s="426" t="s">
        <v>192</v>
      </c>
      <c r="N149" s="424"/>
      <c r="O149" s="428" t="s">
        <v>11</v>
      </c>
      <c r="P149" s="428"/>
      <c r="Q149" s="428"/>
      <c r="R149" s="429" t="str">
        <f aca="false">IF(H7="","",H7)</f>
        <v/>
      </c>
      <c r="S149" s="429"/>
      <c r="T149" s="429"/>
      <c r="U149" s="429"/>
      <c r="V149" s="429"/>
      <c r="W149" s="429"/>
      <c r="X149" s="429"/>
      <c r="Y149" s="429"/>
      <c r="Z149" s="429"/>
      <c r="AA149" s="429"/>
      <c r="AB149" s="429"/>
      <c r="AC149" s="429"/>
      <c r="AD149" s="429"/>
      <c r="AE149" s="429"/>
      <c r="AF149" s="429"/>
      <c r="AG149" s="429"/>
      <c r="AH149" s="429"/>
      <c r="AI149" s="429"/>
      <c r="AJ149" s="430"/>
      <c r="AK149" s="431"/>
      <c r="AL149" s="423"/>
      <c r="AM149" s="3"/>
      <c r="AN149" s="432"/>
      <c r="AO149" s="432"/>
    </row>
    <row r="150" s="433" customFormat="true" ht="19.5" hidden="false" customHeight="true" outlineLevel="0" collapsed="false">
      <c r="A150" s="62"/>
      <c r="B150" s="425"/>
      <c r="C150" s="434"/>
      <c r="D150" s="426"/>
      <c r="E150" s="426"/>
      <c r="F150" s="426"/>
      <c r="G150" s="426"/>
      <c r="H150" s="426"/>
      <c r="I150" s="426"/>
      <c r="J150" s="426"/>
      <c r="K150" s="426"/>
      <c r="L150" s="426"/>
      <c r="M150" s="426"/>
      <c r="N150" s="426"/>
      <c r="O150" s="435" t="s">
        <v>193</v>
      </c>
      <c r="P150" s="435"/>
      <c r="Q150" s="435"/>
      <c r="R150" s="436" t="s">
        <v>21</v>
      </c>
      <c r="S150" s="436"/>
      <c r="T150" s="437" t="str">
        <f aca="false">IF(基本情報入力シート!M27="", "", 基本情報入力シート!M27)</f>
        <v/>
      </c>
      <c r="U150" s="437"/>
      <c r="V150" s="437"/>
      <c r="W150" s="437"/>
      <c r="X150" s="437"/>
      <c r="Y150" s="438" t="s">
        <v>22</v>
      </c>
      <c r="Z150" s="438"/>
      <c r="AA150" s="437" t="str">
        <f aca="false">IF(基本情報入力シート!M28="", "", 基本情報入力シート!M28)</f>
        <v/>
      </c>
      <c r="AB150" s="437"/>
      <c r="AC150" s="437"/>
      <c r="AD150" s="437"/>
      <c r="AE150" s="437"/>
      <c r="AF150" s="437"/>
      <c r="AG150" s="437"/>
      <c r="AH150" s="437"/>
      <c r="AI150" s="437"/>
      <c r="AJ150" s="434"/>
      <c r="AK150" s="439"/>
      <c r="AL150" s="423"/>
      <c r="AM150" s="3"/>
      <c r="AN150" s="432"/>
      <c r="AO150" s="432"/>
    </row>
    <row r="151" customFormat="false" ht="7.5" hidden="false" customHeight="true" outlineLevel="0" collapsed="false">
      <c r="A151" s="62"/>
      <c r="B151" s="440"/>
      <c r="C151" s="441"/>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3"/>
      <c r="AL151" s="444"/>
      <c r="AM151" s="3"/>
      <c r="AN151" s="3"/>
      <c r="AO151" s="3"/>
    </row>
    <row r="152" customFormat="false" ht="7.5" hidden="false" customHeight="true" outlineLevel="0" collapsed="false">
      <c r="A152" s="62"/>
      <c r="B152" s="63"/>
      <c r="C152" s="426"/>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2"/>
      <c r="AM152" s="3"/>
      <c r="AN152" s="3"/>
      <c r="AO152" s="3"/>
    </row>
    <row r="153" customFormat="false" ht="14.25" hidden="false" customHeight="false" outlineLevel="0" collapsed="false">
      <c r="A153" s="62"/>
      <c r="B153" s="445" t="s">
        <v>194</v>
      </c>
      <c r="C153" s="446"/>
      <c r="D153" s="69"/>
      <c r="E153" s="69"/>
      <c r="F153" s="68" t="s">
        <v>195</v>
      </c>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3"/>
      <c r="AN153" s="3"/>
      <c r="AO153" s="3"/>
    </row>
    <row r="154" customFormat="false" ht="12.75" hidden="false" customHeight="false" outlineLevel="0" collapsed="false">
      <c r="A154" s="62"/>
      <c r="B154" s="413" t="s">
        <v>59</v>
      </c>
      <c r="C154" s="153" t="s">
        <v>196</v>
      </c>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3"/>
      <c r="AN154" s="3"/>
      <c r="AO154" s="3"/>
    </row>
    <row r="155" customFormat="false" ht="12.75" hidden="false" customHeight="false" outlineLevel="0" collapsed="false">
      <c r="A155" s="62"/>
      <c r="B155" s="413" t="s">
        <v>184</v>
      </c>
      <c r="C155" s="153" t="s">
        <v>197</v>
      </c>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62"/>
      <c r="AM155" s="3"/>
      <c r="AN155" s="3"/>
      <c r="AO155" s="3"/>
    </row>
    <row r="156" customFormat="false" ht="12" hidden="false" customHeight="true" outlineLevel="0" collapsed="false">
      <c r="A156" s="62"/>
      <c r="B156" s="68"/>
      <c r="C156" s="446"/>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3"/>
      <c r="AN156" s="3"/>
      <c r="AO156" s="3"/>
    </row>
    <row r="157" customFormat="false" ht="12.75" hidden="false" customHeight="false" outlineLevel="0" collapsed="false">
      <c r="A157" s="62"/>
      <c r="B157" s="447" t="s">
        <v>44</v>
      </c>
      <c r="C157" s="447"/>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7"/>
      <c r="AL157" s="62"/>
      <c r="AM157" s="3"/>
      <c r="AN157" s="3"/>
      <c r="AO157" s="3"/>
    </row>
    <row r="158" customFormat="false" ht="15" hidden="false" customHeight="true" outlineLevel="0" collapsed="false">
      <c r="A158" s="62"/>
      <c r="B158" s="448" t="s">
        <v>198</v>
      </c>
      <c r="C158" s="449" t="s">
        <v>199</v>
      </c>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50" t="str">
        <f aca="false">AE20</f>
        <v/>
      </c>
      <c r="AL158" s="62"/>
      <c r="AM158" s="3"/>
      <c r="AN158" s="3"/>
      <c r="AO158" s="3"/>
    </row>
    <row r="159" customFormat="false" ht="15" hidden="false" customHeight="true" outlineLevel="0" collapsed="false">
      <c r="A159" s="62"/>
      <c r="B159" s="451" t="s">
        <v>200</v>
      </c>
      <c r="C159" s="452" t="s">
        <v>201</v>
      </c>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2"/>
      <c r="AK159" s="450" t="str">
        <f aca="false">Y26</f>
        <v/>
      </c>
      <c r="AL159" s="62"/>
      <c r="AM159" s="3"/>
      <c r="AN159" s="3"/>
      <c r="AO159" s="3"/>
    </row>
    <row r="160" customFormat="false" ht="12" hidden="false" customHeight="true" outlineLevel="0" collapsed="false">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3"/>
      <c r="AN160" s="3"/>
      <c r="AO160" s="3"/>
    </row>
    <row r="161" customFormat="false" ht="13.5" hidden="false" customHeight="true" outlineLevel="0" collapsed="false">
      <c r="A161" s="62"/>
      <c r="B161" s="447" t="s">
        <v>80</v>
      </c>
      <c r="C161" s="447"/>
      <c r="D161" s="447"/>
      <c r="E161" s="447"/>
      <c r="F161" s="447"/>
      <c r="G161" s="447"/>
      <c r="H161" s="447"/>
      <c r="I161" s="447"/>
      <c r="J161" s="447"/>
      <c r="K161" s="447"/>
      <c r="L161" s="447"/>
      <c r="M161" s="447"/>
      <c r="N161" s="447"/>
      <c r="O161" s="447"/>
      <c r="P161" s="447"/>
      <c r="Q161" s="447"/>
      <c r="R161" s="447"/>
      <c r="S161" s="447"/>
      <c r="T161" s="447"/>
      <c r="U161" s="447"/>
      <c r="V161" s="447"/>
      <c r="W161" s="447"/>
      <c r="X161" s="447"/>
      <c r="Y161" s="447"/>
      <c r="Z161" s="447"/>
      <c r="AA161" s="447"/>
      <c r="AB161" s="447"/>
      <c r="AC161" s="447"/>
      <c r="AD161" s="447"/>
      <c r="AE161" s="447"/>
      <c r="AF161" s="447"/>
      <c r="AG161" s="447"/>
      <c r="AH161" s="447"/>
      <c r="AI161" s="447"/>
      <c r="AJ161" s="447"/>
      <c r="AK161" s="447"/>
      <c r="AL161" s="62"/>
      <c r="AM161" s="3"/>
      <c r="AN161" s="3"/>
      <c r="AO161" s="3"/>
    </row>
    <row r="162" customFormat="false" ht="15" hidden="false" customHeight="true" outlineLevel="0" collapsed="false">
      <c r="A162" s="62"/>
      <c r="B162" s="453" t="s">
        <v>198</v>
      </c>
      <c r="C162" s="454" t="s">
        <v>202</v>
      </c>
      <c r="D162" s="454"/>
      <c r="E162" s="454"/>
      <c r="F162" s="454"/>
      <c r="G162" s="454"/>
      <c r="H162" s="454"/>
      <c r="I162" s="454"/>
      <c r="J162" s="455" t="s">
        <v>203</v>
      </c>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0" t="str">
        <f aca="false">IF(H7="", "", IF(AND(AA50="○", AK48="○"), "○", "×"))</f>
        <v/>
      </c>
      <c r="AL162" s="62"/>
      <c r="AM162" s="3"/>
      <c r="AN162" s="3"/>
      <c r="AO162" s="3"/>
    </row>
    <row r="163" customFormat="false" ht="15" hidden="false" customHeight="true" outlineLevel="0" collapsed="false">
      <c r="A163" s="62"/>
      <c r="B163" s="453" t="s">
        <v>200</v>
      </c>
      <c r="C163" s="456" t="s">
        <v>204</v>
      </c>
      <c r="D163" s="456"/>
      <c r="E163" s="456"/>
      <c r="F163" s="456"/>
      <c r="G163" s="456"/>
      <c r="H163" s="456"/>
      <c r="I163" s="456"/>
      <c r="J163" s="455" t="s">
        <v>205</v>
      </c>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0" t="str">
        <f aca="false">IF(H7="", "", IF(AND(AK53="○", AH55="○"), "○", "×"))</f>
        <v/>
      </c>
      <c r="AL163" s="62"/>
      <c r="AM163" s="3"/>
      <c r="AN163" s="3"/>
      <c r="AO163" s="3"/>
    </row>
    <row r="164" customFormat="false" ht="15" hidden="false" customHeight="true" outlineLevel="0" collapsed="false">
      <c r="A164" s="62"/>
      <c r="B164" s="453" t="s">
        <v>206</v>
      </c>
      <c r="C164" s="457" t="s">
        <v>207</v>
      </c>
      <c r="D164" s="457"/>
      <c r="E164" s="457"/>
      <c r="F164" s="457"/>
      <c r="G164" s="457"/>
      <c r="H164" s="457"/>
      <c r="I164" s="457"/>
      <c r="J164" s="458" t="s">
        <v>208</v>
      </c>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0" t="str">
        <f aca="false">IF(H7="", "", IF(AM60=TRUE(), "", IF(AND(T64="○", T70="○"), "○", "×")))</f>
        <v/>
      </c>
      <c r="AL164" s="62"/>
      <c r="AM164" s="3"/>
      <c r="AN164" s="3"/>
      <c r="AO164" s="3"/>
    </row>
    <row r="165" customFormat="false" ht="15" hidden="false" customHeight="true" outlineLevel="0" collapsed="false">
      <c r="A165" s="62"/>
      <c r="B165" s="453" t="s">
        <v>209</v>
      </c>
      <c r="C165" s="457" t="s">
        <v>210</v>
      </c>
      <c r="D165" s="457"/>
      <c r="E165" s="457"/>
      <c r="F165" s="457"/>
      <c r="G165" s="457"/>
      <c r="H165" s="457"/>
      <c r="I165" s="457"/>
      <c r="J165" s="458" t="s">
        <v>211</v>
      </c>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450" t="str">
        <f aca="false">S82</f>
        <v/>
      </c>
      <c r="AL165" s="62"/>
      <c r="AM165" s="3"/>
      <c r="AN165" s="3"/>
      <c r="AO165" s="3"/>
    </row>
    <row r="166" customFormat="false" ht="30" hidden="false" customHeight="true" outlineLevel="0" collapsed="false">
      <c r="A166" s="62"/>
      <c r="B166" s="453" t="s">
        <v>212</v>
      </c>
      <c r="C166" s="457" t="s">
        <v>213</v>
      </c>
      <c r="D166" s="457"/>
      <c r="E166" s="457"/>
      <c r="F166" s="457"/>
      <c r="G166" s="457"/>
      <c r="H166" s="457"/>
      <c r="I166" s="457"/>
      <c r="J166" s="458" t="s">
        <v>214</v>
      </c>
      <c r="K166" s="458"/>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c r="AG166" s="458"/>
      <c r="AH166" s="458"/>
      <c r="AI166" s="458"/>
      <c r="AJ166" s="458"/>
      <c r="AK166" s="450" t="str">
        <f aca="false">IF(AND(S91="", S92=""), "", IF(OR(AND(S91="○", S92="○"), AND(OR(S91="×", S92="×"), AK94="○"), AND(S91="○", S92=""), AND(S91="", S92="○")), "○", "×"))</f>
        <v/>
      </c>
      <c r="AL166" s="62"/>
      <c r="AM166" s="3"/>
      <c r="AN166" s="3"/>
      <c r="AO166" s="3"/>
    </row>
    <row r="167" customFormat="false" ht="15" hidden="false" customHeight="true" outlineLevel="0" collapsed="false">
      <c r="A167" s="62"/>
      <c r="B167" s="459" t="s">
        <v>215</v>
      </c>
      <c r="C167" s="460" t="s">
        <v>216</v>
      </c>
      <c r="D167" s="460"/>
      <c r="E167" s="460"/>
      <c r="F167" s="460"/>
      <c r="G167" s="460"/>
      <c r="H167" s="460"/>
      <c r="I167" s="460"/>
      <c r="J167" s="461" t="s">
        <v>217</v>
      </c>
      <c r="K167" s="461"/>
      <c r="L167" s="461"/>
      <c r="M167" s="461"/>
      <c r="N167" s="461"/>
      <c r="O167" s="461"/>
      <c r="P167" s="461"/>
      <c r="Q167" s="461"/>
      <c r="R167" s="461"/>
      <c r="S167" s="461"/>
      <c r="T167" s="461"/>
      <c r="U167" s="461"/>
      <c r="V167" s="461"/>
      <c r="W167" s="461"/>
      <c r="X167" s="461"/>
      <c r="Y167" s="461"/>
      <c r="Z167" s="461"/>
      <c r="AA167" s="461"/>
      <c r="AB167" s="461"/>
      <c r="AC167" s="461"/>
      <c r="AD167" s="461"/>
      <c r="AE167" s="461"/>
      <c r="AF167" s="461"/>
      <c r="AG167" s="461"/>
      <c r="AH167" s="461"/>
      <c r="AI167" s="461"/>
      <c r="AJ167" s="461"/>
      <c r="AK167" s="462" t="str">
        <f aca="false">IF(H7="", "", IF(OR(AM102=TRUE(), AK103="○"), "○", "×"))</f>
        <v/>
      </c>
      <c r="AL167" s="62"/>
      <c r="AM167" s="3"/>
      <c r="AN167" s="3"/>
      <c r="AO167" s="3"/>
    </row>
    <row r="168" customFormat="false" ht="12.75" hidden="false" customHeight="false" outlineLevel="0" collapsed="false">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M168" s="3"/>
      <c r="AN168" s="3"/>
      <c r="AO168" s="3"/>
    </row>
    <row r="169" customFormat="false" ht="12.75" hidden="false" customHeight="false" outlineLevel="0" collapsed="false">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463"/>
      <c r="AK169" s="463"/>
      <c r="AM169" s="3"/>
      <c r="AN169" s="3"/>
      <c r="AO169" s="3"/>
    </row>
    <row r="170" customFormat="false" ht="12.75" hidden="false" customHeight="false" outlineLevel="0" collapsed="false">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c r="AA170" s="463"/>
      <c r="AB170" s="463"/>
      <c r="AC170" s="463"/>
      <c r="AD170" s="463"/>
      <c r="AE170" s="463"/>
      <c r="AF170" s="463"/>
      <c r="AG170" s="463"/>
      <c r="AH170" s="463"/>
      <c r="AI170" s="463"/>
      <c r="AJ170" s="463"/>
      <c r="AK170" s="463"/>
      <c r="AM170" s="3"/>
      <c r="AN170" s="3"/>
      <c r="AO170" s="3"/>
    </row>
    <row r="171" customFormat="false" ht="12.75" hidden="false" customHeight="false" outlineLevel="0" collapsed="false">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63"/>
      <c r="AM171" s="3"/>
      <c r="AN171" s="3"/>
      <c r="AO171" s="3"/>
    </row>
    <row r="172" customFormat="false" ht="12.75" hidden="false" customHeight="false" outlineLevel="0" collapsed="false">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M172" s="3"/>
      <c r="AN172" s="3"/>
      <c r="AO172" s="3"/>
    </row>
    <row r="173" customFormat="false" ht="12.75" hidden="false" customHeight="false" outlineLevel="0" collapsed="false">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c r="AI173" s="463"/>
      <c r="AJ173" s="463"/>
      <c r="AK173" s="463"/>
      <c r="AM173" s="3"/>
      <c r="AN173" s="3"/>
      <c r="AO173" s="3"/>
    </row>
    <row r="174" customFormat="false" ht="12.75" hidden="false" customHeight="false" outlineLevel="0" collapsed="false">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M174" s="3"/>
      <c r="AN174" s="3"/>
      <c r="AO174" s="3"/>
    </row>
    <row r="175" customFormat="false" ht="12.75" hidden="false" customHeight="false" outlineLevel="0" collapsed="false">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c r="AA175" s="463"/>
      <c r="AB175" s="463"/>
      <c r="AC175" s="463"/>
      <c r="AD175" s="463"/>
      <c r="AE175" s="463"/>
      <c r="AF175" s="463"/>
      <c r="AG175" s="463"/>
      <c r="AH175" s="463"/>
      <c r="AI175" s="463"/>
      <c r="AJ175" s="463"/>
      <c r="AK175" s="463"/>
      <c r="AM175" s="3"/>
      <c r="AN175" s="3"/>
      <c r="AO175" s="3"/>
    </row>
    <row r="176" customFormat="false" ht="12.75" hidden="false" customHeight="false" outlineLevel="0" collapsed="false">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463"/>
      <c r="AK176" s="463"/>
      <c r="AM176" s="3"/>
      <c r="AN176" s="3"/>
      <c r="AO176" s="3"/>
    </row>
    <row r="177" customFormat="false" ht="12.75" hidden="false" customHeight="false" outlineLevel="0" collapsed="false">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3"/>
    </row>
    <row r="178" customFormat="false" ht="12.75" hidden="false" customHeight="false" outlineLevel="0" collapsed="false">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c r="AA178" s="463"/>
      <c r="AB178" s="463"/>
      <c r="AC178" s="463"/>
      <c r="AD178" s="463"/>
      <c r="AE178" s="463"/>
      <c r="AF178" s="463"/>
      <c r="AG178" s="463"/>
      <c r="AH178" s="463"/>
      <c r="AI178" s="463"/>
      <c r="AJ178" s="463"/>
      <c r="AK178" s="463"/>
    </row>
    <row r="179" customFormat="false" ht="12.75" hidden="false" customHeight="false" outlineLevel="0" collapsed="false">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c r="AA179" s="463"/>
      <c r="AB179" s="463"/>
      <c r="AC179" s="463"/>
      <c r="AD179" s="463"/>
      <c r="AE179" s="463"/>
      <c r="AF179" s="463"/>
      <c r="AG179" s="463"/>
      <c r="AH179" s="463"/>
      <c r="AI179" s="463"/>
      <c r="AJ179" s="463"/>
      <c r="AK179" s="463"/>
    </row>
    <row r="180" customFormat="false" ht="12.75" hidden="false" customHeight="false" outlineLevel="0" collapsed="false">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row>
    <row r="181" customFormat="false" ht="12.75" hidden="false" customHeight="false" outlineLevel="0" collapsed="false">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row>
    <row r="182" customFormat="false" ht="12.75" hidden="false" customHeight="false" outlineLevel="0" collapsed="false">
      <c r="C182" s="463"/>
    </row>
  </sheetData>
  <sheetProtection algorithmName="SHA-512" hashValue="4sdr++DpLYI7+iDfYpN97A41G1I+N/kMeDzTAr760FCqLYzVK73OsQqN9mmkpXX4DCjM6uGZHU8sg2elS8Q51Q==" saltValue="sciQ6V42BdY34WkdfcZkTQ==" spinCount="100000" sheet="true" formatCells="false" formatColumns="false" formatRows="false"/>
  <mergeCells count="20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E20:AE21"/>
    <mergeCell ref="AQ20:BE20"/>
    <mergeCell ref="C21:V21"/>
    <mergeCell ref="W21:AB21"/>
    <mergeCell ref="C23:AK23"/>
    <mergeCell ref="C26:P26"/>
    <mergeCell ref="Q26:V26"/>
    <mergeCell ref="Y26:Y30"/>
    <mergeCell ref="AQ26:BE30"/>
    <mergeCell ref="B27:B28"/>
    <mergeCell ref="C27:P27"/>
    <mergeCell ref="Q27:V27"/>
    <mergeCell ref="C28:P28"/>
    <mergeCell ref="Q28:V28"/>
    <mergeCell ref="C29:P29"/>
    <mergeCell ref="Q29:V29"/>
    <mergeCell ref="C30:P30"/>
    <mergeCell ref="Q30:V30"/>
    <mergeCell ref="B31:B34"/>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AQ43:BE44"/>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B71:B75"/>
    <mergeCell ref="D71:AK71"/>
    <mergeCell ref="C72:C75"/>
    <mergeCell ref="D72:G75"/>
    <mergeCell ref="H72:H73"/>
    <mergeCell ref="I72:I73"/>
    <mergeCell ref="J72:AK72"/>
    <mergeCell ref="J73:AK73"/>
    <mergeCell ref="AQ73:BE73"/>
    <mergeCell ref="H74:H75"/>
    <mergeCell ref="I74:I75"/>
    <mergeCell ref="S74:AK74"/>
    <mergeCell ref="J75:AK75"/>
    <mergeCell ref="AQ75:BE75"/>
    <mergeCell ref="C80:W80"/>
    <mergeCell ref="B82:C82"/>
    <mergeCell ref="D82:Q82"/>
    <mergeCell ref="C83:AK83"/>
    <mergeCell ref="B84:B86"/>
    <mergeCell ref="C84:F86"/>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B112:E115"/>
    <mergeCell ref="G112:AK112"/>
    <mergeCell ref="AN112:AN115"/>
    <mergeCell ref="AQ112:BE115"/>
    <mergeCell ref="G113:AJ113"/>
    <mergeCell ref="G114:AK114"/>
    <mergeCell ref="G115:AJ115"/>
    <mergeCell ref="B116:E119"/>
    <mergeCell ref="G116:AK116"/>
    <mergeCell ref="AN116:AN119"/>
    <mergeCell ref="AQ116:BE119"/>
    <mergeCell ref="G117:AJ117"/>
    <mergeCell ref="G118:AJ118"/>
    <mergeCell ref="G119:AK119"/>
    <mergeCell ref="B120:E123"/>
    <mergeCell ref="G120:AJ120"/>
    <mergeCell ref="AN120:AN123"/>
    <mergeCell ref="AQ120:BE123"/>
    <mergeCell ref="G121:AK121"/>
    <mergeCell ref="G122:AK122"/>
    <mergeCell ref="G123:AK123"/>
    <mergeCell ref="B124:E127"/>
    <mergeCell ref="G124:AK124"/>
    <mergeCell ref="AN124:AN127"/>
    <mergeCell ref="AQ124:BE127"/>
    <mergeCell ref="G125:AK125"/>
    <mergeCell ref="G126:AK126"/>
    <mergeCell ref="G127:AK127"/>
    <mergeCell ref="B128:E135"/>
    <mergeCell ref="G128:AK128"/>
    <mergeCell ref="AN128:AN135"/>
    <mergeCell ref="AQ128:BE128"/>
    <mergeCell ref="G129:AJ129"/>
    <mergeCell ref="AQ129:BE135"/>
    <mergeCell ref="G130:AK130"/>
    <mergeCell ref="G131:AJ131"/>
    <mergeCell ref="G132:AK132"/>
    <mergeCell ref="G133:AK133"/>
    <mergeCell ref="G134:AK134"/>
    <mergeCell ref="G135:AK135"/>
    <mergeCell ref="B136:E139"/>
    <mergeCell ref="G136:AK136"/>
    <mergeCell ref="AN136:AN139"/>
    <mergeCell ref="AQ136:BE139"/>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s>
  <conditionalFormatting sqref="B43:AK44">
    <cfRule type="expression" priority="2" aboveAverage="0" equalAverage="0" bottom="0" percent="0" rank="0" text="" dxfId="0">
      <formula>OR(AND($Q$34="", $H$7&lt;&gt;""), AND($Q$34=0, $H$7&lt;&gt;""))</formula>
    </cfRule>
  </conditionalFormatting>
  <conditionalFormatting sqref="S91">
    <cfRule type="expression" priority="3" aboveAverage="0" equalAverage="0" bottom="0" percent="0" rank="0" text="" dxfId="1">
      <formula>$S$91="○"</formula>
    </cfRule>
  </conditionalFormatting>
  <conditionalFormatting sqref="S92">
    <cfRule type="expression" priority="4" aboveAverage="0" equalAverage="0" bottom="0" percent="0" rank="0" text="" dxfId="2">
      <formula>$S$92="○"</formula>
    </cfRule>
  </conditionalFormatting>
  <conditionalFormatting sqref="AQ26:BE30">
    <cfRule type="expression" priority="5" aboveAverage="0" equalAverage="0" bottom="0" percent="0" rank="0" text="" dxfId="3">
      <formula>$Y$26="○"</formula>
    </cfRule>
  </conditionalFormatting>
  <conditionalFormatting sqref="AD19:AE19">
    <cfRule type="expression" priority="6" aboveAverage="0" equalAverage="0" bottom="0" percent="0" rank="0" text="" dxfId="4">
      <formula>$AE$19&lt;&gt;"×"</formula>
    </cfRule>
  </conditionalFormatting>
  <conditionalFormatting sqref="AQ54:BE54">
    <cfRule type="expression" priority="7" aboveAverage="0" equalAverage="0" bottom="0" percent="0" rank="0" text="" dxfId="5">
      <formula>AND($AH$54&lt;&gt;"×",$AH$55&lt;&gt;"×")</formula>
    </cfRule>
    <cfRule type="expression" priority="8" aboveAverage="0" equalAverage="0" bottom="0" percent="0" rank="0" text="" dxfId="6">
      <formula>$AH$54&lt;&gt;"×"</formula>
    </cfRule>
  </conditionalFormatting>
  <conditionalFormatting sqref="AQ55:BE55">
    <cfRule type="expression" priority="9" aboveAverage="0" equalAverage="0" bottom="0" percent="0" rank="0" text="" dxfId="7">
      <formula>$AH$55&lt;&gt;"×"</formula>
    </cfRule>
  </conditionalFormatting>
  <conditionalFormatting sqref="AK158:AK159 AK162:AK167">
    <cfRule type="expression" priority="10" aboveAverage="0" equalAverage="0" bottom="0" percent="0" rank="0" text="" dxfId="8">
      <formula>AND(AK158="", $H$7&lt;&gt;"")</formula>
    </cfRule>
  </conditionalFormatting>
  <conditionalFormatting sqref="AQ20:BE20">
    <cfRule type="expression" priority="11" aboveAverage="0" equalAverage="0" bottom="0" percent="0" rank="0" text="" dxfId="9">
      <formula>$AE$20="○"</formula>
    </cfRule>
  </conditionalFormatting>
  <conditionalFormatting sqref="AM19:BA19">
    <cfRule type="expression" priority="12" aboveAverage="0" equalAverage="0" bottom="0" percent="0" rank="0" text="" dxfId="10">
      <formula>$AE$19&lt;&gt;"×"</formula>
    </cfRule>
  </conditionalFormatting>
  <conditionalFormatting sqref="AM19:BA19 AQ20:BE20">
    <cfRule type="expression" priority="13" aboveAverage="0" equalAverage="0" bottom="0" percent="0" rank="0" text="" dxfId="11">
      <formula>AND($AE$19&lt;&gt;"×",$AE$20="○")</formula>
    </cfRule>
  </conditionalFormatting>
  <conditionalFormatting sqref="AQ95:BE95">
    <cfRule type="expression" priority="14" aboveAverage="0" equalAverage="0" bottom="0" percent="0" rank="0" text="" dxfId="12">
      <formula>OR($AK$94="○", $AK$94="")</formula>
    </cfRule>
  </conditionalFormatting>
  <conditionalFormatting sqref="AO111:AZ111">
    <cfRule type="expression" priority="15" aboveAverage="0" equalAverage="0" bottom="0" percent="0" rank="0" text="" dxfId="13">
      <formula>OR(#ref!="該当",AND(#ref!="該当",#ref!="○"))</formula>
    </cfRule>
  </conditionalFormatting>
  <conditionalFormatting sqref="AQ112:BE115">
    <cfRule type="expression" priority="16" aboveAverage="0" equalAverage="0" bottom="0" percent="0" rank="0" text="" dxfId="14">
      <formula>$AN$112&gt;=2</formula>
    </cfRule>
  </conditionalFormatting>
  <conditionalFormatting sqref="AQ116:BE119">
    <cfRule type="expression" priority="17" aboveAverage="0" equalAverage="0" bottom="0" percent="0" rank="0" text="" dxfId="15">
      <formula>$AN$116&gt;=2</formula>
    </cfRule>
  </conditionalFormatting>
  <conditionalFormatting sqref="AQ120:BE123">
    <cfRule type="expression" priority="18" aboveAverage="0" equalAverage="0" bottom="0" percent="0" rank="0" text="" dxfId="16">
      <formula>$AN$120&gt;=2</formula>
    </cfRule>
  </conditionalFormatting>
  <conditionalFormatting sqref="AQ124:BE127">
    <cfRule type="expression" priority="19" aboveAverage="0" equalAverage="0" bottom="0" percent="0" rank="0" text="" dxfId="17">
      <formula>$AN$124&gt;=2</formula>
    </cfRule>
  </conditionalFormatting>
  <conditionalFormatting sqref="AQ129:BE135">
    <cfRule type="expression" priority="20" aboveAverage="0" equalAverage="0" bottom="0" percent="0" rank="0" text="" dxfId="18">
      <formula>$AN$128&gt;=2</formula>
    </cfRule>
  </conditionalFormatting>
  <conditionalFormatting sqref="B63:AK77">
    <cfRule type="expression" priority="21" aboveAverage="0" equalAverage="0" bottom="0" percent="0" rank="0" text="" dxfId="19">
      <formula>$AM$60=1</formula>
    </cfRule>
  </conditionalFormatting>
  <conditionalFormatting sqref="B105:AK106">
    <cfRule type="expression" priority="22" aboveAverage="0" equalAverage="0" bottom="0" percent="0" rank="0" text="" dxfId="20">
      <formula>AND($AI$105="", $H$7&lt;&gt;"")</formula>
    </cfRule>
  </conditionalFormatting>
  <conditionalFormatting sqref="B108:AK110">
    <cfRule type="expression" priority="23" aboveAverage="0" equalAverage="0" bottom="0" percent="0" rank="0" text="" dxfId="21">
      <formula>AND($AI$108="", $H$7&lt;&gt;"")</formula>
    </cfRule>
  </conditionalFormatting>
  <conditionalFormatting sqref="B91:AK99">
    <cfRule type="expression" priority="24" aboveAverage="0" equalAverage="0" bottom="0" percent="0" rank="0" text="" dxfId="22">
      <formula>AND($AN$49=0, $H$7&lt;&gt;"")</formula>
    </cfRule>
  </conditionalFormatting>
  <conditionalFormatting sqref="B103:AK103">
    <cfRule type="expression" priority="25" aboveAverage="0" equalAverage="0" bottom="0" percent="0" rank="0" text="" dxfId="23">
      <formula>$BA$2="補助金様式を都道府県に提出"</formula>
    </cfRule>
  </conditionalFormatting>
  <conditionalFormatting sqref="B103:AK103">
    <cfRule type="expression" priority="26" aboveAverage="0" equalAverage="0" bottom="0" percent="0" rank="0" text="" dxfId="24">
      <formula>$AK$64="○"</formula>
    </cfRule>
  </conditionalFormatting>
  <conditionalFormatting sqref="B112:AK127 B111:F111 B129:AK139 B128:G128">
    <cfRule type="expression" priority="27" aboveAverage="0" equalAverage="0" bottom="0" percent="0" rank="0" text="" dxfId="25">
      <formula>#ref!=1</formula>
    </cfRule>
  </conditionalFormatting>
  <conditionalFormatting sqref="AQ136:BE139">
    <cfRule type="expression" priority="28" aboveAverage="0" equalAverage="0" bottom="0" percent="0" rank="0" text="" dxfId="26">
      <formula>$AN$136&gt;=2</formula>
    </cfRule>
  </conditionalFormatting>
  <conditionalFormatting sqref="AZ94:BA94">
    <cfRule type="expression" priority="29" aboveAverage="0" equalAverage="0" bottom="0" percent="0" rank="0" text="" dxfId="27">
      <formula>OR(#ref!&lt;&gt;"×",$AK$94="○")</formula>
    </cfRule>
  </conditionalFormatting>
  <conditionalFormatting sqref="AQ128:BE128">
    <cfRule type="expression" priority="30" aboveAverage="0" equalAverage="0" bottom="0" percent="0" rank="0" text="" dxfId="28">
      <formula>$AQ$128=""</formula>
    </cfRule>
  </conditionalFormatting>
  <conditionalFormatting sqref="AQ43:BE44">
    <cfRule type="expression" priority="31" aboveAverage="0" equalAverage="0" bottom="0" percent="0" rank="0" text="" dxfId="29">
      <formula>OR($Q$34="", AND($Q$34&lt;&gt;"", $F$43&lt;&gt;"", $F$44&lt;&gt;""))</formula>
    </cfRule>
  </conditionalFormatting>
  <conditionalFormatting sqref="B48:AK48">
    <cfRule type="expression" priority="32" aboveAverage="0" equalAverage="0" bottom="0" percent="0" rank="0" text="" dxfId="30">
      <formula>$BA$2="補助金様式を都道府県に提出"</formula>
    </cfRule>
  </conditionalFormatting>
  <conditionalFormatting sqref="B48:AK48">
    <cfRule type="expression" priority="33" aboveAverage="0" equalAverage="0" bottom="0" percent="0" rank="0" text="" dxfId="31">
      <formula>$AK$64="○"</formula>
    </cfRule>
  </conditionalFormatting>
  <conditionalFormatting sqref="B80:AK87">
    <cfRule type="expression" priority="34" aboveAverage="0" equalAverage="0" bottom="0" percent="0" rank="0" text="" dxfId="32">
      <formula>AND($AN$48=0, $H$7&lt;&gt;"")</formula>
    </cfRule>
  </conditionalFormatting>
  <conditionalFormatting sqref="B53:AK53">
    <cfRule type="expression" priority="35" aboveAverage="0" equalAverage="0" bottom="0" percent="0" rank="0" text="" dxfId="33">
      <formula>$BA$2="補助金様式を都道府県に提出"</formula>
    </cfRule>
  </conditionalFormatting>
  <conditionalFormatting sqref="B53:AK53">
    <cfRule type="expression" priority="36" aboveAverage="0" equalAverage="0" bottom="0" percent="0" rank="0" text="" dxfId="34">
      <formula>$AK$64="○"</formula>
    </cfRule>
  </conditionalFormatting>
  <conditionalFormatting sqref="AQ75:BE75">
    <cfRule type="expression" priority="37" aboveAverage="0" equalAverage="0" bottom="0" percent="0" rank="0" text="" dxfId="35">
      <formula>OR(AND($AO$71=0,$J$75=""),AND($AO$71=1,$J$75&lt;&gt;""))</formula>
    </cfRule>
  </conditionalFormatting>
  <conditionalFormatting sqref="AQ73:BE73">
    <cfRule type="expression" priority="38" aboveAverage="0" equalAverage="0" bottom="0" percent="0" rank="0" text="" dxfId="36">
      <formula>OR(AND($AM$70=0,$J$73=""),AND($AN$70=1,$J$73&lt;&gt;""))</formula>
    </cfRule>
  </conditionalFormatting>
  <conditionalFormatting sqref="AQ99:BE99">
    <cfRule type="expression" priority="39" aboveAverage="0" equalAverage="0" bottom="0" percent="0" rank="0" text="" dxfId="37">
      <formula>OR($AM$99=0, AND($AM$99=1, $G$99&lt;&gt;""))</formula>
    </cfRule>
  </conditionalFormatting>
  <conditionalFormatting sqref="B82:AK87">
    <cfRule type="expression" priority="40" aboveAverage="0" equalAverage="0" bottom="0" percent="0" rank="0" text="" dxfId="38">
      <formula>AND($AM$80=1, $H$7&lt;&gt;"")</formula>
    </cfRule>
  </conditionalFormatting>
  <conditionalFormatting sqref="B105:AK110 B112:AK127 B111:F111 B129:AK139 B128:G128">
    <cfRule type="expression" priority="41" aboveAverage="0" equalAverage="0" bottom="0" percent="0" rank="0" text="" dxfId="39">
      <formula>AND($AM$102=1, $H$7&lt;&gt;"")</formula>
    </cfRule>
  </conditionalFormatting>
  <conditionalFormatting sqref="B94:AK99">
    <cfRule type="expression" priority="42" aboveAverage="0" equalAverage="0" bottom="0" percent="0" rank="0" text="" dxfId="40">
      <formula>AND($AM$91="要件を満たす", $H$7&lt;&gt;"")</formula>
    </cfRule>
  </conditionalFormatting>
  <dataValidations count="2">
    <dataValidation allowBlank="true" errorStyle="stop" operator="between" showDropDown="false" showErrorMessage="true" showInputMessage="true" sqref="B13 L13 L15 O15:V15 AA15:AB15 AE15:AK15 L16:S16 AD20:AE20 L35:S35 AK143 E149:F149 H149:I149 K149:L149 T150" type="none">
      <formula1>0</formula1>
      <formula2>0</formula2>
    </dataValidation>
    <dataValidation allowBlank="true" errorStyle="stop" operator="between" showDropDown="false" showErrorMessage="true" showInputMessage="true" sqref="N88:P88"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45" man="true" max="16383" min="0"/>
    <brk id="88" man="true" max="16383" min="0"/>
    <brk id="140"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39960</xdr:colOff>
                    <xdr:row>71</xdr:row>
                    <xdr:rowOff>219240</xdr:rowOff>
                  </from>
                  <to>
                    <xdr:col>2</xdr:col>
                    <xdr:colOff>-705240</xdr:colOff>
                    <xdr:row>72</xdr:row>
                    <xdr:rowOff>171360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123840</xdr:colOff>
                    <xdr:row>63</xdr:row>
                    <xdr:rowOff>38160</xdr:rowOff>
                  </from>
                  <to>
                    <xdr:col>3</xdr:col>
                    <xdr:colOff>186120</xdr:colOff>
                    <xdr:row>64</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104760</xdr:colOff>
                    <xdr:row>69</xdr:row>
                    <xdr:rowOff>28440</xdr:rowOff>
                  </from>
                  <to>
                    <xdr:col>3</xdr:col>
                    <xdr:colOff>186120</xdr:colOff>
                    <xdr:row>70</xdr:row>
                    <xdr:rowOff>47520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14400</xdr:colOff>
                    <xdr:row>72</xdr:row>
                    <xdr:rowOff>0</xdr:rowOff>
                  </from>
                  <to>
                    <xdr:col>8</xdr:col>
                    <xdr:colOff>0</xdr:colOff>
                    <xdr:row>73</xdr:row>
                    <xdr:rowOff>-228600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14400</xdr:colOff>
                    <xdr:row>74</xdr:row>
                    <xdr:rowOff>0</xdr:rowOff>
                  </from>
                  <to>
                    <xdr:col>8</xdr:col>
                    <xdr:colOff>9720</xdr:colOff>
                    <xdr:row>75</xdr:row>
                    <xdr:rowOff>-104760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8">
                <anchor moveWithCells="true" sizeWithCells="false">
                  <from>
                    <xdr:col>1</xdr:col>
                    <xdr:colOff>66600</xdr:colOff>
                    <xdr:row>81</xdr:row>
                    <xdr:rowOff>38160</xdr:rowOff>
                  </from>
                  <to>
                    <xdr:col>2</xdr:col>
                    <xdr:colOff>75960</xdr:colOff>
                    <xdr:row>82</xdr:row>
                    <xdr:rowOff>47520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9">
                <anchor moveWithCells="true" sizeWithCells="false">
                  <from>
                    <xdr:col>6</xdr:col>
                    <xdr:colOff>43560</xdr:colOff>
                    <xdr:row>83</xdr:row>
                    <xdr:rowOff>76320</xdr:rowOff>
                  </from>
                  <to>
                    <xdr:col>7</xdr:col>
                    <xdr:colOff>95040</xdr:colOff>
                    <xdr:row>84</xdr:row>
                    <xdr:rowOff>38520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60">
                <anchor moveWithCells="true" sizeWithCells="false">
                  <from>
                    <xdr:col>6</xdr:col>
                    <xdr:colOff>53280</xdr:colOff>
                    <xdr:row>84</xdr:row>
                    <xdr:rowOff>171360</xdr:rowOff>
                  </from>
                  <to>
                    <xdr:col>7</xdr:col>
                    <xdr:colOff>95400</xdr:colOff>
                    <xdr:row>85</xdr:row>
                    <xdr:rowOff>-9720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1">
                <anchor moveWithCells="true" sizeWithCells="false">
                  <from>
                    <xdr:col>6</xdr:col>
                    <xdr:colOff>53280</xdr:colOff>
                    <xdr:row>85</xdr:row>
                    <xdr:rowOff>152280</xdr:rowOff>
                  </from>
                  <to>
                    <xdr:col>7</xdr:col>
                    <xdr:colOff>76320</xdr:colOff>
                    <xdr:row>86</xdr:row>
                    <xdr:rowOff>-28800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2">
                <anchor moveWithCells="true" sizeWithCells="false">
                  <from>
                    <xdr:col>2</xdr:col>
                    <xdr:colOff>36000</xdr:colOff>
                    <xdr:row>95</xdr:row>
                    <xdr:rowOff>38160</xdr:rowOff>
                  </from>
                  <to>
                    <xdr:col>3</xdr:col>
                    <xdr:colOff>28440</xdr:colOff>
                    <xdr:row>96</xdr:row>
                    <xdr:rowOff>28800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3">
                <anchor moveWithCells="true" sizeWithCells="false">
                  <from>
                    <xdr:col>2</xdr:col>
                    <xdr:colOff>26640</xdr:colOff>
                    <xdr:row>96</xdr:row>
                    <xdr:rowOff>0</xdr:rowOff>
                  </from>
                  <to>
                    <xdr:col>3</xdr:col>
                    <xdr:colOff>33120</xdr:colOff>
                    <xdr:row>97</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4">
                <anchor moveWithCells="true" sizeWithCells="false">
                  <from>
                    <xdr:col>2</xdr:col>
                    <xdr:colOff>26640</xdr:colOff>
                    <xdr:row>97</xdr:row>
                    <xdr:rowOff>28440</xdr:rowOff>
                  </from>
                  <to>
                    <xdr:col>3</xdr:col>
                    <xdr:colOff>85680</xdr:colOff>
                    <xdr:row>98</xdr:row>
                    <xdr:rowOff>28440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309">
                <anchor moveWithCells="true" sizeWithCells="false">
                  <from>
                    <xdr:col>5</xdr:col>
                    <xdr:colOff>14040</xdr:colOff>
                    <xdr:row>111</xdr:row>
                    <xdr:rowOff>57240</xdr:rowOff>
                  </from>
                  <to>
                    <xdr:col>6</xdr:col>
                    <xdr:colOff>15120</xdr:colOff>
                    <xdr:row>112</xdr:row>
                    <xdr:rowOff>57240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310">
                <anchor moveWithCells="true" sizeWithCells="false">
                  <from>
                    <xdr:col>5</xdr:col>
                    <xdr:colOff>23400</xdr:colOff>
                    <xdr:row>112</xdr:row>
                    <xdr:rowOff>28440</xdr:rowOff>
                  </from>
                  <to>
                    <xdr:col>6</xdr:col>
                    <xdr:colOff>5760</xdr:colOff>
                    <xdr:row>113</xdr:row>
                    <xdr:rowOff>56880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311">
                <anchor moveWithCells="true" sizeWithCells="false">
                  <from>
                    <xdr:col>5</xdr:col>
                    <xdr:colOff>23400</xdr:colOff>
                    <xdr:row>113</xdr:row>
                    <xdr:rowOff>0</xdr:rowOff>
                  </from>
                  <to>
                    <xdr:col>6</xdr:col>
                    <xdr:colOff>24480</xdr:colOff>
                    <xdr:row>114</xdr:row>
                    <xdr:rowOff>47520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312">
                <anchor moveWithCells="true" sizeWithCells="false">
                  <from>
                    <xdr:col>5</xdr:col>
                    <xdr:colOff>32760</xdr:colOff>
                    <xdr:row>114</xdr:row>
                    <xdr:rowOff>47520</xdr:rowOff>
                  </from>
                  <to>
                    <xdr:col>6</xdr:col>
                    <xdr:colOff>15120</xdr:colOff>
                    <xdr:row>115</xdr:row>
                    <xdr:rowOff>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313">
                <anchor moveWithCells="true" sizeWithCells="false">
                  <from>
                    <xdr:col>5</xdr:col>
                    <xdr:colOff>0</xdr:colOff>
                    <xdr:row>116</xdr:row>
                    <xdr:rowOff>0</xdr:rowOff>
                  </from>
                  <to>
                    <xdr:col>6</xdr:col>
                    <xdr:colOff>34200</xdr:colOff>
                    <xdr:row>117</xdr:row>
                    <xdr:rowOff>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314">
                <anchor moveWithCells="true" sizeWithCells="false">
                  <from>
                    <xdr:col>5</xdr:col>
                    <xdr:colOff>42480</xdr:colOff>
                    <xdr:row>115</xdr:row>
                    <xdr:rowOff>9360</xdr:rowOff>
                  </from>
                  <to>
                    <xdr:col>6</xdr:col>
                    <xdr:colOff>0</xdr:colOff>
                    <xdr:row>116</xdr:row>
                    <xdr:rowOff>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315">
                <anchor moveWithCells="true" sizeWithCells="false">
                  <from>
                    <xdr:col>5</xdr:col>
                    <xdr:colOff>42480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316">
                <anchor moveWithCells="true" sizeWithCells="false">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317">
                <anchor moveWithCells="true" sizeWithCells="false">
                  <from>
                    <xdr:col>5</xdr:col>
                    <xdr:colOff>23400</xdr:colOff>
                    <xdr:row>119</xdr:row>
                    <xdr:rowOff>57240</xdr:rowOff>
                  </from>
                  <to>
                    <xdr:col>6</xdr:col>
                    <xdr:colOff>15120</xdr:colOff>
                    <xdr:row>120</xdr:row>
                    <xdr:rowOff>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318">
                <anchor moveWithCells="true" sizeWithCells="false">
                  <from>
                    <xdr:col>5</xdr:col>
                    <xdr:colOff>32760</xdr:colOff>
                    <xdr:row>120</xdr:row>
                    <xdr:rowOff>9360</xdr:rowOff>
                  </from>
                  <to>
                    <xdr:col>6</xdr:col>
                    <xdr:colOff>33840</xdr:colOff>
                    <xdr:row>121</xdr:row>
                    <xdr:rowOff>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319">
                <anchor moveWithCells="true" sizeWithCells="false">
                  <from>
                    <xdr:col>5</xdr:col>
                    <xdr:colOff>32760</xdr:colOff>
                    <xdr:row>121</xdr:row>
                    <xdr:rowOff>0</xdr:rowOff>
                  </from>
                  <to>
                    <xdr:col>6</xdr:col>
                    <xdr:colOff>9360</xdr:colOff>
                    <xdr:row>122</xdr:row>
                    <xdr:rowOff>18720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320">
                <anchor moveWithCells="true" sizeWithCells="false">
                  <from>
                    <xdr:col>5</xdr:col>
                    <xdr:colOff>23400</xdr:colOff>
                    <xdr:row>122</xdr:row>
                    <xdr:rowOff>66240</xdr:rowOff>
                  </from>
                  <to>
                    <xdr:col>6</xdr:col>
                    <xdr:colOff>15120</xdr:colOff>
                    <xdr:row>123</xdr:row>
                    <xdr:rowOff>47520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321">
                <anchor moveWithCells="true" sizeWithCells="false">
                  <from>
                    <xdr:col>5</xdr:col>
                    <xdr:colOff>42480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322">
                <anchor moveWithCells="true" sizeWithCells="false">
                  <from>
                    <xdr:col>5</xdr:col>
                    <xdr:colOff>0</xdr:colOff>
                    <xdr:row>124</xdr:row>
                    <xdr:rowOff>0</xdr:rowOff>
                  </from>
                  <to>
                    <xdr:col>6</xdr:col>
                    <xdr:colOff>0</xdr:colOff>
                    <xdr:row>125</xdr:row>
                    <xdr:rowOff>47520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323">
                <anchor moveWithCells="true" sizeWithCells="false">
                  <from>
                    <xdr:col>5</xdr:col>
                    <xdr:colOff>42480</xdr:colOff>
                    <xdr:row>125</xdr:row>
                    <xdr:rowOff>57240</xdr:rowOff>
                  </from>
                  <to>
                    <xdr:col>6</xdr:col>
                    <xdr:colOff>0</xdr:colOff>
                    <xdr:row>126</xdr:row>
                    <xdr:rowOff>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324">
                <anchor moveWithCells="true" sizeWithCells="false">
                  <from>
                    <xdr:col>5</xdr:col>
                    <xdr:colOff>42480</xdr:colOff>
                    <xdr:row>126</xdr:row>
                    <xdr:rowOff>47520</xdr:rowOff>
                  </from>
                  <to>
                    <xdr:col>6</xdr:col>
                    <xdr:colOff>0</xdr:colOff>
                    <xdr:row>127</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325">
                <anchor moveWithCells="true" sizeWithCells="false">
                  <from>
                    <xdr:col>5</xdr:col>
                    <xdr:colOff>42480</xdr:colOff>
                    <xdr:row>127</xdr:row>
                    <xdr:rowOff>57240</xdr:rowOff>
                  </from>
                  <to>
                    <xdr:col>6</xdr:col>
                    <xdr:colOff>9720</xdr:colOff>
                    <xdr:row>128</xdr:row>
                    <xdr:rowOff>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326">
                <anchor moveWithCells="true" sizeWithCells="false">
                  <from>
                    <xdr:col>5</xdr:col>
                    <xdr:colOff>42480</xdr:colOff>
                    <xdr:row>127</xdr:row>
                    <xdr:rowOff>285840</xdr:rowOff>
                  </from>
                  <to>
                    <xdr:col>6</xdr:col>
                    <xdr:colOff>0</xdr:colOff>
                    <xdr:row>129</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327">
                <anchor moveWithCells="true" sizeWithCells="false">
                  <from>
                    <xdr:col>5</xdr:col>
                    <xdr:colOff>42480</xdr:colOff>
                    <xdr:row>129</xdr:row>
                    <xdr:rowOff>0</xdr:rowOff>
                  </from>
                  <to>
                    <xdr:col>6</xdr:col>
                    <xdr:colOff>43560</xdr:colOff>
                    <xdr:row>130</xdr:row>
                    <xdr:rowOff>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328">
                <anchor moveWithCells="true" sizeWithCells="false">
                  <from>
                    <xdr:col>5</xdr:col>
                    <xdr:colOff>0</xdr:colOff>
                    <xdr:row>130</xdr:row>
                    <xdr:rowOff>57240</xdr:rowOff>
                  </from>
                  <to>
                    <xdr:col>6</xdr:col>
                    <xdr:colOff>43560</xdr:colOff>
                    <xdr:row>131</xdr:row>
                    <xdr:rowOff>57240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329">
                <anchor moveWithCells="true" sizeWithCells="false">
                  <from>
                    <xdr:col>5</xdr:col>
                    <xdr:colOff>0</xdr:colOff>
                    <xdr:row>131</xdr:row>
                    <xdr:rowOff>0</xdr:rowOff>
                  </from>
                  <to>
                    <xdr:col>6</xdr:col>
                    <xdr:colOff>34200</xdr:colOff>
                    <xdr:row>132</xdr:row>
                    <xdr:rowOff>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330">
                <anchor moveWithCells="true" sizeWithCells="false">
                  <from>
                    <xdr:col>5</xdr:col>
                    <xdr:colOff>42480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331">
                <anchor moveWithCells="true" sizeWithCells="false">
                  <from>
                    <xdr:col>5</xdr:col>
                    <xdr:colOff>32760</xdr:colOff>
                    <xdr:row>136</xdr:row>
                    <xdr:rowOff>0</xdr:rowOff>
                  </from>
                  <to>
                    <xdr:col>6</xdr:col>
                    <xdr:colOff>33840</xdr:colOff>
                    <xdr:row>137</xdr:row>
                    <xdr:rowOff>9360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332">
                <anchor moveWithCells="true" sizeWithCells="false">
                  <from>
                    <xdr:col>5</xdr:col>
                    <xdr:colOff>32760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333">
                <anchor moveWithCells="true" sizeWithCells="false">
                  <from>
                    <xdr:col>5</xdr:col>
                    <xdr:colOff>0</xdr:colOff>
                    <xdr:row>138</xdr:row>
                    <xdr:rowOff>57240</xdr:rowOff>
                  </from>
                  <to>
                    <xdr:col>6</xdr:col>
                    <xdr:colOff>0</xdr:colOff>
                    <xdr:row>139</xdr:row>
                    <xdr:rowOff>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334">
                <anchor moveWithCells="true" sizeWithCells="false">
                  <from>
                    <xdr:col>5</xdr:col>
                    <xdr:colOff>42480</xdr:colOff>
                    <xdr:row>133</xdr:row>
                    <xdr:rowOff>9360</xdr:rowOff>
                  </from>
                  <to>
                    <xdr:col>6</xdr:col>
                    <xdr:colOff>34200</xdr:colOff>
                    <xdr:row>134</xdr:row>
                    <xdr:rowOff>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335">
                <anchor moveWithCells="true" sizeWithCells="false">
                  <from>
                    <xdr:col>5</xdr:col>
                    <xdr:colOff>0</xdr:colOff>
                    <xdr:row>134</xdr:row>
                    <xdr:rowOff>0</xdr:rowOff>
                  </from>
                  <to>
                    <xdr:col>6</xdr:col>
                    <xdr:colOff>34200</xdr:colOff>
                    <xdr:row>135</xdr:row>
                    <xdr:rowOff>75960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336">
                <anchor moveWithCells="true" sizeWithCells="false">
                  <from>
                    <xdr:col>5</xdr:col>
                    <xdr:colOff>42480</xdr:colOff>
                    <xdr:row>132</xdr:row>
                    <xdr:rowOff>0</xdr:rowOff>
                  </from>
                  <to>
                    <xdr:col>6</xdr:col>
                    <xdr:colOff>43560</xdr:colOff>
                    <xdr:row>133</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52">
                <anchor moveWithCells="true" sizeWithCells="false">
                  <from>
                    <xdr:col>1</xdr:col>
                    <xdr:colOff>104760</xdr:colOff>
                    <xdr:row>59</xdr:row>
                    <xdr:rowOff>19440</xdr:rowOff>
                  </from>
                  <to>
                    <xdr:col>2</xdr:col>
                    <xdr:colOff>181080</xdr:colOff>
                    <xdr:row>61</xdr:row>
                    <xdr:rowOff>28800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337">
                <anchor moveWithCells="true" sizeWithCells="false">
                  <from>
                    <xdr:col>36</xdr:col>
                    <xdr:colOff>28440</xdr:colOff>
                    <xdr:row>101</xdr:row>
                    <xdr:rowOff>76320</xdr:rowOff>
                  </from>
                  <to>
                    <xdr:col>37</xdr:col>
                    <xdr:colOff>-24480</xdr:colOff>
                    <xdr:row>102</xdr:row>
                    <xdr:rowOff>28800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57">
                <anchor moveWithCells="true" sizeWithCells="false">
                  <from>
                    <xdr:col>1</xdr:col>
                    <xdr:colOff>19800</xdr:colOff>
                    <xdr:row>78</xdr:row>
                    <xdr:rowOff>28440</xdr:rowOff>
                  </from>
                  <to>
                    <xdr:col>2</xdr:col>
                    <xdr:colOff>95040</xdr:colOff>
                    <xdr:row>80</xdr:row>
                    <xdr:rowOff>28440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338">
                <anchor moveWithCells="true" sizeWithCells="false">
                  <from>
                    <xdr:col>2</xdr:col>
                    <xdr:colOff>26640</xdr:colOff>
                    <xdr:row>98</xdr:row>
                    <xdr:rowOff>9360</xdr:rowOff>
                  </from>
                  <to>
                    <xdr:col>3</xdr:col>
                    <xdr:colOff>76320</xdr:colOff>
                    <xdr:row>100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B29B8FC2-EEE6-49FC-B47E-AA9441D08F7D}">
            <xm:f>AND('別紙様式3-2（処遇改善加算　個票）'!$N$7=0, $H$7&lt;&gt;"")</xm:f>
            <x14:dxf>
              <font>
                <color rgb="FFDDD9C3"/>
              </font>
              <fill>
                <patternFill>
                  <bgColor rgb="FFDDD9C3"/>
                </patternFill>
              </fill>
              <border diagonalUp="false" diagonalDown="false">
                <left/>
                <right/>
                <top/>
                <bottom/>
                <diagonal/>
              </border>
            </x14:dxf>
          </x14:cfRule>
          <xm:sqref>B54:AH56</xm:sqref>
        </x14:conditionalFormatting>
        <x14:conditionalFormatting xmlns:xm="http://schemas.microsoft.com/office/excel/2006/main">
          <x14:cfRule type="expression" priority="44" id="{9338B993-88E0-4F4B-8BDE-3EC9A2158CB5}">
            <xm:f>AND('別紙様式3-2（処遇改善加算　個票）'!$N$6=0, $H$7&lt;&gt;"")</xm:f>
            <x14:dxf>
              <font>
                <color rgb="FFDDD9C3"/>
              </font>
              <fill>
                <patternFill>
                  <bgColor rgb="FFDDD9C3"/>
                </patternFill>
              </fill>
              <border diagonalUp="false" diagonalDown="false">
                <left/>
                <right/>
                <top/>
                <bottom/>
                <diagon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AT113"/>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Y14" activeCellId="0" sqref="Y14"/>
    </sheetView>
  </sheetViews>
  <sheetFormatPr defaultColWidth="9.00390625" defaultRowHeight="12.75" zeroHeight="false" outlineLevelRow="0" outlineLevelCol="0"/>
  <cols>
    <col collapsed="false" customWidth="true" hidden="false" outlineLevel="0" max="1" min="1" style="1" width="4.78"/>
    <col collapsed="false" customWidth="true" hidden="false" outlineLevel="0" max="9" min="2" style="1" width="1.44"/>
    <col collapsed="false" customWidth="true" hidden="false" outlineLevel="0" max="10" min="10" style="1" width="12.11"/>
    <col collapsed="false" customWidth="true" hidden="false" outlineLevel="0" max="11" min="11" style="1" width="9.22"/>
    <col collapsed="false" customWidth="true" hidden="false" outlineLevel="0" max="12" min="12" style="1" width="10.11"/>
    <col collapsed="false" customWidth="true" hidden="false" outlineLevel="0" max="13" min="13" style="1" width="19.34"/>
    <col collapsed="false" customWidth="true" hidden="false" outlineLevel="0" max="14" min="14" style="1" width="29.34"/>
    <col collapsed="false" customWidth="true" hidden="false" outlineLevel="0" max="15" min="15" style="3" width="15.78"/>
    <col collapsed="false" customWidth="true" hidden="false" outlineLevel="0" max="16" min="16" style="3" width="14.78"/>
    <col collapsed="false" customWidth="true" hidden="false" outlineLevel="0" max="18" min="17" style="3" width="6.78"/>
    <col collapsed="false" customWidth="true" hidden="false" outlineLevel="0" max="19" min="19" style="1" width="12.78"/>
    <col collapsed="false" customWidth="true" hidden="false" outlineLevel="0" max="20" min="20" style="3" width="6.33"/>
    <col collapsed="false" customWidth="true" hidden="false" outlineLevel="0" max="21" min="21" style="1" width="12.78"/>
    <col collapsed="false" customWidth="true" hidden="false" outlineLevel="0" max="22" min="22" style="3" width="6"/>
    <col collapsed="false" customWidth="true" hidden="false" outlineLevel="0" max="23" min="23" style="3" width="12"/>
    <col collapsed="false" customWidth="true" hidden="false" outlineLevel="0" max="24" min="24" style="3" width="1.44"/>
    <col collapsed="false" customWidth="true" hidden="false" outlineLevel="0" max="25" min="25" style="3" width="14.78"/>
    <col collapsed="false" customWidth="true" hidden="false" outlineLevel="0" max="26" min="26" style="464" width="12.78"/>
    <col collapsed="false" customWidth="true" hidden="false" outlineLevel="0" max="27" min="27" style="1" width="12.78"/>
    <col collapsed="false" customWidth="true" hidden="false" outlineLevel="0" max="28" min="28" style="3" width="9.78"/>
    <col collapsed="false" customWidth="true" hidden="false" outlineLevel="0" max="30" min="29" style="1" width="6.78"/>
    <col collapsed="false" customWidth="true" hidden="false" outlineLevel="0" max="31" min="31" style="3" width="6.11"/>
    <col collapsed="false" customWidth="true" hidden="false" outlineLevel="0" max="32" min="32" style="3" width="11.78"/>
    <col collapsed="false" customWidth="true" hidden="true" outlineLevel="0" max="33" min="33" style="62" width="15.11"/>
    <col collapsed="false" customWidth="true" hidden="true" outlineLevel="0" max="34" min="34" style="62" width="10.78"/>
    <col collapsed="false" customWidth="true" hidden="true" outlineLevel="0" max="35" min="35" style="161" width="12.78"/>
    <col collapsed="false" customWidth="true" hidden="true" outlineLevel="0" max="36" min="36" style="62" width="15.78"/>
    <col collapsed="false" customWidth="true" hidden="false" outlineLevel="0" max="37" min="37" style="1" width="10.45"/>
    <col collapsed="false" customWidth="true" hidden="false" outlineLevel="0" max="38" min="38" style="1" width="10.78"/>
    <col collapsed="false" customWidth="true" hidden="false" outlineLevel="0" max="40" min="39" style="1" width="24.78"/>
    <col collapsed="false" customWidth="false" hidden="false" outlineLevel="0" max="16384" min="41" style="465" width="9"/>
  </cols>
  <sheetData>
    <row r="1" s="465" customFormat="true" ht="27" hidden="false" customHeight="true" outlineLevel="0" collapsed="false">
      <c r="A1" s="466" t="s">
        <v>218</v>
      </c>
      <c r="B1" s="467"/>
      <c r="C1" s="63"/>
      <c r="D1" s="63"/>
      <c r="E1" s="63"/>
      <c r="F1" s="63"/>
      <c r="G1" s="63"/>
      <c r="H1" s="63"/>
      <c r="I1" s="63"/>
      <c r="J1" s="63"/>
      <c r="K1" s="63"/>
      <c r="L1" s="63"/>
      <c r="M1" s="63"/>
      <c r="N1" s="63"/>
      <c r="O1" s="63"/>
      <c r="P1" s="63"/>
      <c r="Q1" s="63"/>
      <c r="R1" s="63"/>
      <c r="S1" s="63"/>
      <c r="T1" s="62"/>
      <c r="U1" s="62"/>
      <c r="V1" s="62"/>
      <c r="W1" s="62"/>
      <c r="X1" s="161"/>
      <c r="Y1" s="62"/>
      <c r="Z1" s="62"/>
      <c r="AA1" s="62"/>
      <c r="AB1" s="468" t="s">
        <v>39</v>
      </c>
      <c r="AC1" s="468"/>
      <c r="AD1" s="469" t="str">
        <f aca="false">IF(基本情報入力シート!G18="","",基本情報入力シート!G18)</f>
        <v/>
      </c>
      <c r="AE1" s="469"/>
      <c r="AF1" s="469"/>
      <c r="AG1" s="62"/>
      <c r="AH1" s="62"/>
      <c r="AI1" s="62"/>
      <c r="AJ1" s="62"/>
    </row>
    <row r="2" customFormat="false" ht="10.5" hidden="false" customHeight="true" outlineLevel="0" collapsed="false">
      <c r="A2" s="63"/>
      <c r="B2" s="63"/>
      <c r="C2" s="63"/>
      <c r="D2" s="63"/>
      <c r="E2" s="63"/>
      <c r="F2" s="63"/>
      <c r="G2" s="63"/>
      <c r="H2" s="63"/>
      <c r="I2" s="63"/>
      <c r="J2" s="63"/>
      <c r="K2" s="63"/>
      <c r="L2" s="63"/>
      <c r="M2" s="63"/>
      <c r="N2" s="63"/>
      <c r="O2" s="63"/>
      <c r="P2" s="63"/>
      <c r="Q2" s="63"/>
      <c r="R2" s="63"/>
      <c r="S2" s="63"/>
      <c r="T2" s="62"/>
      <c r="U2" s="62"/>
      <c r="V2" s="62"/>
      <c r="W2" s="62"/>
      <c r="X2" s="161"/>
      <c r="Y2" s="62"/>
      <c r="Z2" s="62"/>
      <c r="AA2" s="62"/>
      <c r="AB2" s="62"/>
      <c r="AC2" s="62"/>
      <c r="AD2" s="62"/>
      <c r="AE2" s="62"/>
      <c r="AF2" s="62"/>
      <c r="AH2" s="161"/>
      <c r="AI2" s="62"/>
      <c r="AM2" s="465"/>
      <c r="AN2" s="465"/>
    </row>
    <row r="3" customFormat="false" ht="23.25" hidden="false" customHeight="true" outlineLevel="0" collapsed="false">
      <c r="A3" s="470" t="s">
        <v>11</v>
      </c>
      <c r="B3" s="470"/>
      <c r="C3" s="470"/>
      <c r="D3" s="470"/>
      <c r="E3" s="470"/>
      <c r="F3" s="471" t="str">
        <f aca="false">IF(基本情報入力シート!M23="","",基本情報入力シート!M23)</f>
        <v/>
      </c>
      <c r="G3" s="471"/>
      <c r="H3" s="471"/>
      <c r="I3" s="471"/>
      <c r="J3" s="471"/>
      <c r="K3" s="471"/>
      <c r="L3" s="471"/>
      <c r="M3" s="471"/>
      <c r="N3" s="62"/>
      <c r="O3" s="62"/>
      <c r="P3" s="62"/>
      <c r="Q3" s="62"/>
      <c r="R3" s="62"/>
      <c r="S3" s="62"/>
      <c r="T3" s="63"/>
      <c r="U3" s="63"/>
      <c r="V3" s="62"/>
      <c r="W3" s="62"/>
      <c r="X3" s="161"/>
      <c r="Y3" s="62"/>
      <c r="Z3" s="62"/>
      <c r="AA3" s="62"/>
      <c r="AB3" s="62"/>
      <c r="AC3" s="62"/>
      <c r="AD3" s="62"/>
      <c r="AE3" s="62"/>
      <c r="AF3" s="62"/>
      <c r="AH3" s="161"/>
      <c r="AI3" s="62"/>
      <c r="AM3" s="465"/>
      <c r="AN3" s="465"/>
    </row>
    <row r="4" customFormat="false" ht="21" hidden="false" customHeight="true" outlineLevel="0" collapsed="false">
      <c r="A4" s="472"/>
      <c r="B4" s="473"/>
      <c r="C4" s="473"/>
      <c r="D4" s="472"/>
      <c r="E4" s="472"/>
      <c r="F4" s="472"/>
      <c r="G4" s="472"/>
      <c r="H4" s="472"/>
      <c r="I4" s="472"/>
      <c r="J4" s="472"/>
      <c r="K4" s="472"/>
      <c r="L4" s="472"/>
      <c r="M4" s="63"/>
      <c r="N4" s="63"/>
      <c r="O4" s="63"/>
      <c r="P4" s="63"/>
      <c r="Q4" s="63"/>
      <c r="R4" s="63"/>
      <c r="S4" s="63"/>
      <c r="T4" s="63"/>
      <c r="U4" s="63"/>
      <c r="V4" s="62"/>
      <c r="W4" s="236" t="s">
        <v>219</v>
      </c>
      <c r="X4" s="62"/>
      <c r="Y4" s="474"/>
      <c r="Z4" s="474"/>
      <c r="AA4" s="474"/>
      <c r="AB4" s="474"/>
      <c r="AC4" s="474"/>
      <c r="AD4" s="474"/>
      <c r="AE4" s="474"/>
      <c r="AF4" s="474"/>
      <c r="AG4" s="474"/>
      <c r="AH4" s="474"/>
      <c r="AI4" s="62"/>
      <c r="AM4" s="465"/>
      <c r="AN4" s="465"/>
    </row>
    <row r="5" s="465" customFormat="true" ht="25.5" hidden="false" customHeight="true" outlineLevel="0" collapsed="false">
      <c r="A5" s="62"/>
      <c r="B5" s="475" t="s">
        <v>220</v>
      </c>
      <c r="C5" s="475"/>
      <c r="D5" s="475"/>
      <c r="E5" s="475"/>
      <c r="F5" s="475"/>
      <c r="G5" s="475"/>
      <c r="H5" s="475"/>
      <c r="I5" s="475"/>
      <c r="J5" s="475"/>
      <c r="K5" s="475"/>
      <c r="L5" s="475"/>
      <c r="M5" s="475"/>
      <c r="N5" s="476" t="n">
        <f aca="false">IFERROR(SUM(Q:R)+SUM(Z:Z),"")</f>
        <v>0</v>
      </c>
      <c r="O5" s="477" t="s">
        <v>49</v>
      </c>
      <c r="P5" s="478"/>
      <c r="Q5" s="478"/>
      <c r="R5" s="479"/>
      <c r="S5" s="479"/>
      <c r="T5" s="479"/>
      <c r="U5" s="479"/>
      <c r="V5" s="479"/>
      <c r="W5" s="480" t="s">
        <v>221</v>
      </c>
      <c r="X5" s="481" t="s">
        <v>222</v>
      </c>
      <c r="Y5" s="481"/>
      <c r="Z5" s="481"/>
      <c r="AA5" s="481"/>
      <c r="AB5" s="482" t="n">
        <f aca="false">SUM(W:X)</f>
        <v>0</v>
      </c>
      <c r="AC5" s="483" t="str">
        <f aca="false">IF(AB6=0, "", IF(AB5&gt;=AB6,"○","×"))</f>
        <v/>
      </c>
      <c r="AD5" s="484" t="s">
        <v>223</v>
      </c>
      <c r="AE5" s="484"/>
      <c r="AF5" s="484"/>
      <c r="AG5" s="474"/>
      <c r="AH5" s="474"/>
    </row>
    <row r="6" s="465" customFormat="true" ht="30" hidden="false" customHeight="true" outlineLevel="0" collapsed="false">
      <c r="A6" s="62"/>
      <c r="B6" s="485"/>
      <c r="C6" s="485"/>
      <c r="D6" s="486" t="s">
        <v>224</v>
      </c>
      <c r="E6" s="486"/>
      <c r="F6" s="486"/>
      <c r="G6" s="486"/>
      <c r="H6" s="486"/>
      <c r="I6" s="486"/>
      <c r="J6" s="486"/>
      <c r="K6" s="486"/>
      <c r="L6" s="486"/>
      <c r="M6" s="486"/>
      <c r="N6" s="476" t="n">
        <f aca="false">SUM(S:S, AA:AA)</f>
        <v>0</v>
      </c>
      <c r="O6" s="477" t="s">
        <v>49</v>
      </c>
      <c r="P6" s="478"/>
      <c r="Q6" s="478"/>
      <c r="R6" s="478"/>
      <c r="S6" s="478"/>
      <c r="T6" s="181"/>
      <c r="U6" s="181"/>
      <c r="V6" s="181"/>
      <c r="W6" s="480"/>
      <c r="X6" s="481" t="s">
        <v>225</v>
      </c>
      <c r="Y6" s="481"/>
      <c r="Z6" s="481"/>
      <c r="AA6" s="481"/>
      <c r="AB6" s="487" t="n">
        <f aca="false">SUM(AI:AI)</f>
        <v>0</v>
      </c>
      <c r="AC6" s="483"/>
      <c r="AD6" s="484"/>
      <c r="AE6" s="484"/>
      <c r="AF6" s="484"/>
      <c r="AG6" s="474"/>
      <c r="AH6" s="474"/>
    </row>
    <row r="7" s="465" customFormat="true" ht="33" hidden="false" customHeight="true" outlineLevel="0" collapsed="false">
      <c r="A7" s="62"/>
      <c r="B7" s="488"/>
      <c r="C7" s="489"/>
      <c r="D7" s="490" t="s">
        <v>226</v>
      </c>
      <c r="E7" s="490"/>
      <c r="F7" s="490"/>
      <c r="G7" s="490"/>
      <c r="H7" s="490"/>
      <c r="I7" s="490"/>
      <c r="J7" s="490"/>
      <c r="K7" s="490"/>
      <c r="L7" s="490"/>
      <c r="M7" s="490"/>
      <c r="N7" s="476" t="n">
        <f aca="false">SUM(U:U,AC:AD)</f>
        <v>0</v>
      </c>
      <c r="O7" s="477" t="s">
        <v>49</v>
      </c>
      <c r="P7" s="478"/>
      <c r="Q7" s="478"/>
      <c r="R7" s="478"/>
      <c r="S7" s="478"/>
      <c r="T7" s="181"/>
      <c r="U7" s="181"/>
      <c r="V7" s="181"/>
      <c r="W7" s="480" t="s">
        <v>227</v>
      </c>
      <c r="X7" s="481" t="s">
        <v>222</v>
      </c>
      <c r="Y7" s="481"/>
      <c r="Z7" s="481"/>
      <c r="AA7" s="481"/>
      <c r="AB7" s="491" t="n">
        <f aca="false">SUM(AF:AF)</f>
        <v>0</v>
      </c>
      <c r="AC7" s="483" t="str">
        <f aca="false">IF(AB8=0, "", IF(AB7&gt;=AB8,"○","×"))</f>
        <v/>
      </c>
      <c r="AD7" s="484" t="s">
        <v>223</v>
      </c>
      <c r="AE7" s="484"/>
      <c r="AF7" s="484"/>
      <c r="AG7" s="474"/>
      <c r="AH7" s="474"/>
    </row>
    <row r="8" s="465" customFormat="true" ht="25.5" hidden="false" customHeight="true" outlineLevel="0" collapsed="false">
      <c r="A8" s="62"/>
      <c r="B8" s="492" t="s">
        <v>228</v>
      </c>
      <c r="C8" s="492"/>
      <c r="D8" s="492"/>
      <c r="E8" s="492"/>
      <c r="F8" s="492"/>
      <c r="G8" s="492"/>
      <c r="H8" s="492"/>
      <c r="I8" s="492"/>
      <c r="J8" s="492"/>
      <c r="K8" s="492"/>
      <c r="L8" s="492"/>
      <c r="M8" s="492"/>
      <c r="N8" s="492"/>
      <c r="O8" s="492"/>
      <c r="P8" s="492"/>
      <c r="Q8" s="492"/>
      <c r="R8" s="492"/>
      <c r="S8" s="492"/>
      <c r="T8" s="492"/>
      <c r="U8" s="131"/>
      <c r="V8" s="131"/>
      <c r="W8" s="480"/>
      <c r="X8" s="481" t="s">
        <v>225</v>
      </c>
      <c r="Y8" s="481"/>
      <c r="Z8" s="481"/>
      <c r="AA8" s="481"/>
      <c r="AB8" s="487" t="n">
        <f aca="false">SUM(AJ:AJ)</f>
        <v>0</v>
      </c>
      <c r="AC8" s="483"/>
      <c r="AD8" s="484"/>
      <c r="AE8" s="484"/>
      <c r="AF8" s="484"/>
      <c r="AG8" s="62"/>
      <c r="AH8" s="62"/>
      <c r="AI8" s="1"/>
    </row>
    <row r="9" customFormat="false" ht="42" hidden="false" customHeight="true" outlineLevel="0" collapsed="false">
      <c r="A9" s="63"/>
      <c r="B9" s="492"/>
      <c r="C9" s="492"/>
      <c r="D9" s="492"/>
      <c r="E9" s="492"/>
      <c r="F9" s="492"/>
      <c r="G9" s="492"/>
      <c r="H9" s="492"/>
      <c r="I9" s="492"/>
      <c r="J9" s="492"/>
      <c r="K9" s="492"/>
      <c r="L9" s="492"/>
      <c r="M9" s="492"/>
      <c r="N9" s="492"/>
      <c r="O9" s="492"/>
      <c r="P9" s="492"/>
      <c r="Q9" s="492"/>
      <c r="R9" s="492"/>
      <c r="S9" s="492"/>
      <c r="T9" s="492"/>
      <c r="U9" s="493"/>
      <c r="V9" s="493"/>
      <c r="W9" s="493"/>
      <c r="X9" s="494"/>
      <c r="Y9" s="493"/>
      <c r="Z9" s="493"/>
      <c r="AA9" s="495"/>
      <c r="AB9" s="495"/>
      <c r="AC9" s="495"/>
      <c r="AD9" s="495"/>
      <c r="AE9" s="495"/>
      <c r="AF9" s="495"/>
      <c r="AG9" s="495"/>
      <c r="AH9" s="494"/>
      <c r="AI9" s="62"/>
      <c r="AM9" s="465"/>
      <c r="AN9" s="465"/>
    </row>
    <row r="10" s="465" customFormat="true" ht="24" hidden="false" customHeight="true" outlineLevel="0" collapsed="false">
      <c r="A10" s="496"/>
      <c r="B10" s="497" t="s">
        <v>229</v>
      </c>
      <c r="C10" s="497"/>
      <c r="D10" s="497"/>
      <c r="E10" s="497"/>
      <c r="F10" s="497"/>
      <c r="G10" s="497"/>
      <c r="H10" s="497"/>
      <c r="I10" s="497"/>
      <c r="J10" s="497" t="s">
        <v>230</v>
      </c>
      <c r="K10" s="498" t="s">
        <v>32</v>
      </c>
      <c r="L10" s="498"/>
      <c r="M10" s="499" t="s">
        <v>33</v>
      </c>
      <c r="N10" s="500" t="s">
        <v>34</v>
      </c>
      <c r="O10" s="501" t="s">
        <v>231</v>
      </c>
      <c r="P10" s="502" t="s">
        <v>232</v>
      </c>
      <c r="Q10" s="502"/>
      <c r="R10" s="502"/>
      <c r="S10" s="502"/>
      <c r="T10" s="502"/>
      <c r="U10" s="502"/>
      <c r="V10" s="502"/>
      <c r="W10" s="502"/>
      <c r="X10" s="502"/>
      <c r="Y10" s="502"/>
      <c r="Z10" s="502"/>
      <c r="AA10" s="502"/>
      <c r="AB10" s="502"/>
      <c r="AC10" s="502"/>
      <c r="AD10" s="502"/>
      <c r="AE10" s="502"/>
      <c r="AF10" s="502"/>
      <c r="AG10" s="503" t="s">
        <v>233</v>
      </c>
      <c r="AH10" s="504" t="s">
        <v>234</v>
      </c>
      <c r="AI10" s="503" t="s">
        <v>235</v>
      </c>
      <c r="AJ10" s="503"/>
      <c r="AK10" s="505"/>
      <c r="AL10" s="505"/>
    </row>
    <row r="11" s="465" customFormat="true" ht="21.75" hidden="false" customHeight="true" outlineLevel="0" collapsed="false">
      <c r="A11" s="496"/>
      <c r="B11" s="497"/>
      <c r="C11" s="497"/>
      <c r="D11" s="497"/>
      <c r="E11" s="497"/>
      <c r="F11" s="497"/>
      <c r="G11" s="497"/>
      <c r="H11" s="497"/>
      <c r="I11" s="497"/>
      <c r="J11" s="497"/>
      <c r="K11" s="498"/>
      <c r="L11" s="498"/>
      <c r="M11" s="499"/>
      <c r="N11" s="500"/>
      <c r="O11" s="501"/>
      <c r="P11" s="506" t="s">
        <v>236</v>
      </c>
      <c r="Q11" s="506"/>
      <c r="R11" s="506"/>
      <c r="S11" s="506"/>
      <c r="T11" s="506"/>
      <c r="U11" s="506"/>
      <c r="V11" s="506"/>
      <c r="W11" s="506"/>
      <c r="X11" s="506"/>
      <c r="Y11" s="507" t="s">
        <v>237</v>
      </c>
      <c r="Z11" s="507"/>
      <c r="AA11" s="507"/>
      <c r="AB11" s="507"/>
      <c r="AC11" s="507"/>
      <c r="AD11" s="507"/>
      <c r="AE11" s="507"/>
      <c r="AF11" s="507"/>
      <c r="AG11" s="503"/>
      <c r="AH11" s="504"/>
      <c r="AI11" s="503"/>
      <c r="AJ11" s="503"/>
      <c r="AK11" s="505"/>
      <c r="AL11" s="505"/>
    </row>
    <row r="12" s="465" customFormat="true" ht="36.75" hidden="false" customHeight="true" outlineLevel="0" collapsed="false">
      <c r="A12" s="496"/>
      <c r="B12" s="497"/>
      <c r="C12" s="497"/>
      <c r="D12" s="497"/>
      <c r="E12" s="497"/>
      <c r="F12" s="497"/>
      <c r="G12" s="497"/>
      <c r="H12" s="497"/>
      <c r="I12" s="497"/>
      <c r="J12" s="497"/>
      <c r="K12" s="498"/>
      <c r="L12" s="498"/>
      <c r="M12" s="499"/>
      <c r="N12" s="500"/>
      <c r="O12" s="501"/>
      <c r="P12" s="508" t="s">
        <v>238</v>
      </c>
      <c r="Q12" s="509" t="s">
        <v>239</v>
      </c>
      <c r="R12" s="509"/>
      <c r="S12" s="509" t="s">
        <v>240</v>
      </c>
      <c r="T12" s="509" t="s">
        <v>202</v>
      </c>
      <c r="U12" s="510" t="s">
        <v>241</v>
      </c>
      <c r="V12" s="511" t="s">
        <v>242</v>
      </c>
      <c r="W12" s="512" t="s">
        <v>243</v>
      </c>
      <c r="X12" s="512"/>
      <c r="Y12" s="513" t="s">
        <v>244</v>
      </c>
      <c r="Z12" s="509" t="s">
        <v>239</v>
      </c>
      <c r="AA12" s="514" t="s">
        <v>240</v>
      </c>
      <c r="AB12" s="514" t="s">
        <v>202</v>
      </c>
      <c r="AC12" s="510" t="s">
        <v>241</v>
      </c>
      <c r="AD12" s="510"/>
      <c r="AE12" s="511" t="s">
        <v>242</v>
      </c>
      <c r="AF12" s="515" t="s">
        <v>243</v>
      </c>
      <c r="AG12" s="503"/>
      <c r="AH12" s="504"/>
      <c r="AI12" s="503"/>
      <c r="AJ12" s="503"/>
      <c r="AK12" s="505"/>
      <c r="AL12" s="505"/>
    </row>
    <row r="13" s="465" customFormat="true" ht="72" hidden="false" customHeight="true" outlineLevel="0" collapsed="false">
      <c r="A13" s="496"/>
      <c r="B13" s="497"/>
      <c r="C13" s="497"/>
      <c r="D13" s="497"/>
      <c r="E13" s="497"/>
      <c r="F13" s="497"/>
      <c r="G13" s="497"/>
      <c r="H13" s="497"/>
      <c r="I13" s="497"/>
      <c r="J13" s="497"/>
      <c r="K13" s="516" t="s">
        <v>36</v>
      </c>
      <c r="L13" s="516" t="s">
        <v>37</v>
      </c>
      <c r="M13" s="499"/>
      <c r="N13" s="500"/>
      <c r="O13" s="501"/>
      <c r="P13" s="508"/>
      <c r="Q13" s="509"/>
      <c r="R13" s="509"/>
      <c r="S13" s="509"/>
      <c r="T13" s="509"/>
      <c r="U13" s="510"/>
      <c r="V13" s="511"/>
      <c r="W13" s="517" t="s">
        <v>245</v>
      </c>
      <c r="X13" s="517"/>
      <c r="Y13" s="513"/>
      <c r="Z13" s="509"/>
      <c r="AA13" s="514"/>
      <c r="AB13" s="514"/>
      <c r="AC13" s="510"/>
      <c r="AD13" s="510"/>
      <c r="AE13" s="511"/>
      <c r="AF13" s="518" t="s">
        <v>245</v>
      </c>
      <c r="AG13" s="503"/>
      <c r="AH13" s="504"/>
      <c r="AI13" s="503" t="s">
        <v>246</v>
      </c>
      <c r="AJ13" s="504" t="s">
        <v>247</v>
      </c>
      <c r="AK13" s="505"/>
      <c r="AL13" s="505"/>
      <c r="AN13" s="519"/>
      <c r="AO13" s="519"/>
    </row>
    <row r="14" s="543" customFormat="true" ht="30" hidden="false" customHeight="true" outlineLevel="0" collapsed="false">
      <c r="A14" s="520" t="s">
        <v>248</v>
      </c>
      <c r="B14" s="521" t="str">
        <f aca="false">IF(基本情報入力シート!C39="","",基本情報入力シート!C39)</f>
        <v/>
      </c>
      <c r="C14" s="521"/>
      <c r="D14" s="521"/>
      <c r="E14" s="521"/>
      <c r="F14" s="521"/>
      <c r="G14" s="521"/>
      <c r="H14" s="521"/>
      <c r="I14" s="521"/>
      <c r="J14" s="522" t="str">
        <f aca="false">IF(基本情報入力シート!M39="","",基本情報入力シート!M39)</f>
        <v/>
      </c>
      <c r="K14" s="523" t="str">
        <f aca="false">IF(基本情報入力シート!R39="","",基本情報入力シート!R39)</f>
        <v/>
      </c>
      <c r="L14" s="523" t="str">
        <f aca="false">IF(基本情報入力シート!W39="","",基本情報入力シート!W39)</f>
        <v/>
      </c>
      <c r="M14" s="522" t="str">
        <f aca="false">IF(基本情報入力シート!X39="","",基本情報入力シート!X39)</f>
        <v/>
      </c>
      <c r="N14" s="524" t="str">
        <f aca="false">IF(基本情報入力シート!Y39="","",基本情報入力シート!Y39)</f>
        <v/>
      </c>
      <c r="O14" s="525"/>
      <c r="P14" s="526"/>
      <c r="Q14" s="527"/>
      <c r="R14" s="527"/>
      <c r="S14" s="528" t="e">
        <f aca="false">IFERROR(ROUNDDOWN(Q14*VLOOKUP(N14,【参考】数式用!$AR$2:$AW$48,MATCH(P14,【参考】数式用!$AT$4:$AW$4)+2,FALSE)*0.5, 0), "")),0))</f>
        <v>#N/A</v>
      </c>
      <c r="T14" s="529"/>
      <c r="U14" s="530" t="e">
        <f aca="false">IFERROR(IF(AG14&lt;&gt;"",Q14*VLOOKUP(N14,【参考】数式用!$AG$2:$AL$48,MATCH(P14,【参考】数式用!$AI$4:$AL$4,0)+2,0), ""), ""))))</f>
        <v>#N/A</v>
      </c>
      <c r="V14" s="531"/>
      <c r="W14" s="532"/>
      <c r="X14" s="532"/>
      <c r="Y14" s="533"/>
      <c r="Z14" s="534"/>
      <c r="AA14" s="535" t="e">
        <f aca="false">IFERROR(IF(Y14="ー", "", ROUNDDOWN(Z14*VLOOKUP(N14,【参考】数式用!$AR$2:$AW$48,MATCH(Y14,【参考】数式用!$AT$4:$AW$4)+2,FALSE)*0.5, 0)), "")),0)))</f>
        <v>#N/A</v>
      </c>
      <c r="AB14" s="536"/>
      <c r="AC14" s="530" t="e">
        <f aca="false">IFERROR(IF(AG14&lt;&gt;"",Z14*VLOOKUP(N14,【参考】数式用!$AG$2:$AL$48,MATCH(Y14,【参考】数式用!$AI$4:$AL$4,0)+2,0), ""), ""))))</f>
        <v>#N/A</v>
      </c>
      <c r="AD14" s="530"/>
      <c r="AE14" s="531"/>
      <c r="AF14" s="537"/>
      <c r="AG14" s="538" t="e">
        <f aca="false">IFERROR(VLOOKUP(O14, 【参考】数式用!$AY$5:$AY$13, 1, FALSE), "")))</f>
        <v>#N/A</v>
      </c>
      <c r="AH14" s="539" t="e">
        <f aca="false">IFERROR(VLOOKUP(N14, 【参考】数式用!$BA$2:$BB$48, 2, FALSE), "")))</f>
        <v>#N/A</v>
      </c>
      <c r="AI14" s="540" t="e">
        <f aca="false">IF(AND(OR(P14="処遇改善加算Ⅰ",P14="処遇改善加算Ⅱ"),AH14="対象"), 1,"")</f>
        <v>#N/A</v>
      </c>
      <c r="AJ14" s="541" t="str">
        <f aca="false">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542"/>
      <c r="AL14" s="542"/>
      <c r="AN14" s="544"/>
      <c r="AO14" s="544"/>
    </row>
    <row r="15" s="465" customFormat="true" ht="30" hidden="false" customHeight="true" outlineLevel="0" collapsed="false">
      <c r="A15" s="545" t="n">
        <v>2</v>
      </c>
      <c r="B15" s="546" t="str">
        <f aca="false">IF(基本情報入力シート!C40="","",基本情報入力シート!C40)</f>
        <v/>
      </c>
      <c r="C15" s="546"/>
      <c r="D15" s="546"/>
      <c r="E15" s="546"/>
      <c r="F15" s="546"/>
      <c r="G15" s="546"/>
      <c r="H15" s="546"/>
      <c r="I15" s="546"/>
      <c r="J15" s="547" t="str">
        <f aca="false">IF(基本情報入力シート!M40="","",基本情報入力シート!M40)</f>
        <v/>
      </c>
      <c r="K15" s="548" t="str">
        <f aca="false">IF(基本情報入力シート!R40="","",基本情報入力シート!R40)</f>
        <v/>
      </c>
      <c r="L15" s="548" t="str">
        <f aca="false">IF(基本情報入力シート!W40="","",基本情報入力シート!W40)</f>
        <v/>
      </c>
      <c r="M15" s="547" t="str">
        <f aca="false">IF(基本情報入力シート!X40="","",基本情報入力シート!X40)</f>
        <v/>
      </c>
      <c r="N15" s="549" t="str">
        <f aca="false">IF(基本情報入力シート!Y40="","",基本情報入力シート!Y40)</f>
        <v/>
      </c>
      <c r="O15" s="550"/>
      <c r="P15" s="551"/>
      <c r="Q15" s="552"/>
      <c r="R15" s="552"/>
      <c r="S15" s="553" t="e">
        <f aca="false">IFERROR(ROUNDDOWN(Q15*VLOOKUP(N15,【参考】数式用!$AR$2:$AW$48,MATCH(P15,【参考】数式用!$AT$4:$AW$4)+2,FALSE)*0.5, 0), "")),0))</f>
        <v>#N/A</v>
      </c>
      <c r="T15" s="554"/>
      <c r="U15" s="555" t="e">
        <f aca="false">IFERROR(IF(AG15&lt;&gt;"",Q15*VLOOKUP(N15,【参考】数式用!$AG$2:$AL$48,MATCH(P15,【参考】数式用!$AI$4:$AL$4,0)+2,0), ""), ""))))</f>
        <v>#N/A</v>
      </c>
      <c r="V15" s="556"/>
      <c r="W15" s="557"/>
      <c r="X15" s="557"/>
      <c r="Y15" s="558"/>
      <c r="Z15" s="559"/>
      <c r="AA15" s="560" t="e">
        <f aca="false">IFERROR(IF(Y15="ー", "", ROUNDDOWN(Z15*VLOOKUP(N15,【参考】数式用!$AR$2:$AW$48,MATCH(Y15,【参考】数式用!$AT$4:$AW$4)+2,FALSE)*0.5, 0)), "")),0)))</f>
        <v>#N/A</v>
      </c>
      <c r="AB15" s="561"/>
      <c r="AC15" s="555" t="e">
        <f aca="false">IFERROR(IF(AG15&lt;&gt;"",Z15*VLOOKUP(N15,【参考】数式用!$AG$2:$AL$48,MATCH(Y15,【参考】数式用!$AI$4:$AL$4,0)+2,0), ""), ""))))</f>
        <v>#N/A</v>
      </c>
      <c r="AD15" s="555"/>
      <c r="AE15" s="562"/>
      <c r="AF15" s="563"/>
      <c r="AG15" s="538" t="e">
        <f aca="false">IFERROR(VLOOKUP(O15, 【参考】数式用!$AY$5:$AY$13, 1, FALSE), "")))</f>
        <v>#N/A</v>
      </c>
      <c r="AH15" s="539" t="e">
        <f aca="false">IFERROR(VLOOKUP(N15, 【参考】数式用!$BA$2:$BB$48, 2, FALSE), "")))</f>
        <v>#N/A</v>
      </c>
      <c r="AI15" s="540" t="e">
        <f aca="false">IF(AND(OR(P15="処遇改善加算Ⅰ",P15="処遇改善加算Ⅱ"),AH15="対象"), 1,"")</f>
        <v>#N/A</v>
      </c>
      <c r="AJ15" s="541" t="str">
        <f aca="false">IF(OR(Y15="処遇改善加算Ⅰ",Y15="処遇改善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K15" s="542"/>
      <c r="AL15" s="542"/>
      <c r="AN15" s="544"/>
      <c r="AO15" s="544"/>
    </row>
    <row r="16" s="465" customFormat="true" ht="30" hidden="false" customHeight="true" outlineLevel="0" collapsed="false">
      <c r="A16" s="545" t="n">
        <v>3</v>
      </c>
      <c r="B16" s="546" t="str">
        <f aca="false">IF(基本情報入力シート!C41="","",基本情報入力シート!C41)</f>
        <v/>
      </c>
      <c r="C16" s="546"/>
      <c r="D16" s="546"/>
      <c r="E16" s="546"/>
      <c r="F16" s="546"/>
      <c r="G16" s="546"/>
      <c r="H16" s="546"/>
      <c r="I16" s="546"/>
      <c r="J16" s="547" t="str">
        <f aca="false">IF(基本情報入力シート!M41="","",基本情報入力シート!M41)</f>
        <v/>
      </c>
      <c r="K16" s="548" t="str">
        <f aca="false">IF(基本情報入力シート!R41="","",基本情報入力シート!R41)</f>
        <v/>
      </c>
      <c r="L16" s="548" t="str">
        <f aca="false">IF(基本情報入力シート!W41="","",基本情報入力シート!W41)</f>
        <v/>
      </c>
      <c r="M16" s="547" t="str">
        <f aca="false">IF(基本情報入力シート!X41="","",基本情報入力シート!X41)</f>
        <v/>
      </c>
      <c r="N16" s="549" t="str">
        <f aca="false">IF(基本情報入力シート!Y41="","",基本情報入力シート!Y41)</f>
        <v/>
      </c>
      <c r="O16" s="550"/>
      <c r="P16" s="551"/>
      <c r="Q16" s="552"/>
      <c r="R16" s="552"/>
      <c r="S16" s="553" t="e">
        <f aca="false">IFERROR(ROUNDDOWN(Q16*VLOOKUP(N16,【参考】数式用!$AR$2:$AW$48,MATCH(P16,【参考】数式用!$AT$4:$AW$4)+2,FALSE)*0.5, 0), "")),0))</f>
        <v>#N/A</v>
      </c>
      <c r="T16" s="554"/>
      <c r="U16" s="555" t="e">
        <f aca="false">IFERROR(IF(AG16&lt;&gt;"",Q16*VLOOKUP(N16,【参考】数式用!$AG$2:$AL$48,MATCH(P16,【参考】数式用!$AI$4:$AL$4,0)+2,0), ""), ""))))</f>
        <v>#N/A</v>
      </c>
      <c r="V16" s="556"/>
      <c r="W16" s="557"/>
      <c r="X16" s="557"/>
      <c r="Y16" s="558"/>
      <c r="Z16" s="559"/>
      <c r="AA16" s="560" t="e">
        <f aca="false">IFERROR(IF(Y16="ー", "", ROUNDDOWN(Z16*VLOOKUP(N16,【参考】数式用!$AR$2:$AW$48,MATCH(Y16,【参考】数式用!$AT$4:$AW$4)+2,FALSE)*0.5, 0)), "")),0)))</f>
        <v>#N/A</v>
      </c>
      <c r="AB16" s="561"/>
      <c r="AC16" s="555" t="e">
        <f aca="false">IFERROR(IF(AG16&lt;&gt;"",Z16*VLOOKUP(N16,【参考】数式用!$AG$2:$AL$48,MATCH(Y16,【参考】数式用!$AI$4:$AL$4,0)+2,0), ""), ""))))</f>
        <v>#N/A</v>
      </c>
      <c r="AD16" s="555"/>
      <c r="AE16" s="562"/>
      <c r="AF16" s="563"/>
      <c r="AG16" s="538" t="e">
        <f aca="false">IFERROR(VLOOKUP(O16, 【参考】数式用!$AY$5:$AY$13, 1, FALSE), "")))</f>
        <v>#N/A</v>
      </c>
      <c r="AH16" s="539" t="e">
        <f aca="false">IFERROR(VLOOKUP(N16, 【参考】数式用!$BA$2:$BB$48, 2, FALSE), "")))</f>
        <v>#N/A</v>
      </c>
      <c r="AI16" s="540" t="e">
        <f aca="false">IF(AND(OR(P16="処遇改善加算Ⅰ",P16="処遇改善加算Ⅱ"),AH16="対象"), 1,"")</f>
        <v>#N/A</v>
      </c>
      <c r="AJ16" s="541" t="str">
        <f aca="false">IF(OR(Y16="処遇改善加算Ⅰ",Y16="処遇改善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K16" s="542"/>
      <c r="AL16" s="542"/>
      <c r="AN16" s="544"/>
      <c r="AO16" s="544"/>
    </row>
    <row r="17" s="465" customFormat="true" ht="30" hidden="false" customHeight="true" outlineLevel="0" collapsed="false">
      <c r="A17" s="545" t="n">
        <v>4</v>
      </c>
      <c r="B17" s="546" t="str">
        <f aca="false">IF(基本情報入力シート!C42="","",基本情報入力シート!C42)</f>
        <v/>
      </c>
      <c r="C17" s="546"/>
      <c r="D17" s="546"/>
      <c r="E17" s="546"/>
      <c r="F17" s="546"/>
      <c r="G17" s="546"/>
      <c r="H17" s="546"/>
      <c r="I17" s="546"/>
      <c r="J17" s="547" t="str">
        <f aca="false">IF(基本情報入力シート!M42="","",基本情報入力シート!M42)</f>
        <v/>
      </c>
      <c r="K17" s="548" t="str">
        <f aca="false">IF(基本情報入力シート!R42="","",基本情報入力シート!R42)</f>
        <v/>
      </c>
      <c r="L17" s="548" t="str">
        <f aca="false">IF(基本情報入力シート!W42="","",基本情報入力シート!W42)</f>
        <v/>
      </c>
      <c r="M17" s="547" t="str">
        <f aca="false">IF(基本情報入力シート!X42="","",基本情報入力シート!X42)</f>
        <v/>
      </c>
      <c r="N17" s="549" t="str">
        <f aca="false">IF(基本情報入力シート!Y42="","",基本情報入力シート!Y42)</f>
        <v/>
      </c>
      <c r="O17" s="550"/>
      <c r="P17" s="551"/>
      <c r="Q17" s="552"/>
      <c r="R17" s="552"/>
      <c r="S17" s="553" t="e">
        <f aca="false">IFERROR(ROUNDDOWN(Q17*VLOOKUP(N17,【参考】数式用!$AR$2:$AW$48,MATCH(P17,【参考】数式用!$AT$4:$AW$4)+2,FALSE)*0.5, 0), "")),0))</f>
        <v>#N/A</v>
      </c>
      <c r="T17" s="564"/>
      <c r="U17" s="555" t="e">
        <f aca="false">IFERROR(IF(AG17&lt;&gt;"",Q17*VLOOKUP(N17,【参考】数式用!$AG$2:$AL$48,MATCH(P17,【参考】数式用!$AI$4:$AL$4,0)+2,0), ""), ""))))</f>
        <v>#N/A</v>
      </c>
      <c r="V17" s="556"/>
      <c r="W17" s="557"/>
      <c r="X17" s="557"/>
      <c r="Y17" s="558"/>
      <c r="Z17" s="559"/>
      <c r="AA17" s="560" t="e">
        <f aca="false">IFERROR(IF(Y17="ー", "", ROUNDDOWN(Z17*VLOOKUP(N17,【参考】数式用!$AR$2:$AW$48,MATCH(Y17,【参考】数式用!$AT$4:$AW$4)+2,FALSE)*0.5, 0)), "")),0)))</f>
        <v>#N/A</v>
      </c>
      <c r="AB17" s="561"/>
      <c r="AC17" s="555" t="e">
        <f aca="false">IFERROR(IF(AG17&lt;&gt;"",Z17*VLOOKUP(N17,【参考】数式用!$AG$2:$AL$48,MATCH(Y17,【参考】数式用!$AI$4:$AL$4,0)+2,0), ""), ""))))</f>
        <v>#N/A</v>
      </c>
      <c r="AD17" s="555"/>
      <c r="AE17" s="562"/>
      <c r="AF17" s="563"/>
      <c r="AG17" s="538" t="e">
        <f aca="false">IFERROR(VLOOKUP(O17, 【参考】数式用!$AY$5:$AY$13, 1, FALSE), "")))</f>
        <v>#N/A</v>
      </c>
      <c r="AH17" s="539" t="e">
        <f aca="false">IFERROR(VLOOKUP(N17, 【参考】数式用!$BA$2:$BB$48, 2, FALSE), "")))</f>
        <v>#N/A</v>
      </c>
      <c r="AI17" s="540" t="e">
        <f aca="false">IF(AND(OR(P17="処遇改善加算Ⅰ",P17="処遇改善加算Ⅱ"),AH17="対象"), 1,"")</f>
        <v>#N/A</v>
      </c>
      <c r="AJ17" s="541" t="str">
        <f aca="false">IF(OR(Y17="処遇改善加算Ⅰ",Y17="処遇改善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K17" s="542"/>
      <c r="AL17" s="542"/>
      <c r="AN17" s="544"/>
      <c r="AO17" s="544"/>
    </row>
    <row r="18" s="465" customFormat="true" ht="30" hidden="false" customHeight="true" outlineLevel="0" collapsed="false">
      <c r="A18" s="545" t="n">
        <v>5</v>
      </c>
      <c r="B18" s="546" t="str">
        <f aca="false">IF(基本情報入力シート!C43="","",基本情報入力シート!C43)</f>
        <v/>
      </c>
      <c r="C18" s="546"/>
      <c r="D18" s="546"/>
      <c r="E18" s="546"/>
      <c r="F18" s="546"/>
      <c r="G18" s="546"/>
      <c r="H18" s="546"/>
      <c r="I18" s="546"/>
      <c r="J18" s="547" t="str">
        <f aca="false">IF(基本情報入力シート!M43="","",基本情報入力シート!M43)</f>
        <v/>
      </c>
      <c r="K18" s="548" t="str">
        <f aca="false">IF(基本情報入力シート!R43="","",基本情報入力シート!R43)</f>
        <v/>
      </c>
      <c r="L18" s="548" t="str">
        <f aca="false">IF(基本情報入力シート!W43="","",基本情報入力シート!W43)</f>
        <v/>
      </c>
      <c r="M18" s="547" t="str">
        <f aca="false">IF(基本情報入力シート!X43="","",基本情報入力シート!X43)</f>
        <v/>
      </c>
      <c r="N18" s="549" t="str">
        <f aca="false">IF(基本情報入力シート!Y43="","",基本情報入力シート!Y43)</f>
        <v/>
      </c>
      <c r="O18" s="550"/>
      <c r="P18" s="565"/>
      <c r="Q18" s="552"/>
      <c r="R18" s="552"/>
      <c r="S18" s="553" t="e">
        <f aca="false">IFERROR(ROUNDDOWN(Q18*VLOOKUP(N18,【参考】数式用!$AR$2:$AW$48,MATCH(P18,【参考】数式用!$AT$4:$AW$4)+2,FALSE)*0.5, 0), "")),0))</f>
        <v>#N/A</v>
      </c>
      <c r="T18" s="554"/>
      <c r="U18" s="555" t="e">
        <f aca="false">IFERROR(IF(AG18&lt;&gt;"",Q18*VLOOKUP(N18,【参考】数式用!$AG$2:$AL$48,MATCH(P18,【参考】数式用!$AI$4:$AL$4,0)+2,0), ""), ""))))</f>
        <v>#N/A</v>
      </c>
      <c r="V18" s="556"/>
      <c r="W18" s="557"/>
      <c r="X18" s="557"/>
      <c r="Y18" s="558"/>
      <c r="Z18" s="559"/>
      <c r="AA18" s="560" t="e">
        <f aca="false">IFERROR(IF(Y18="ー", "", ROUNDDOWN(Z18*VLOOKUP(N18,【参考】数式用!$AR$2:$AW$48,MATCH(Y18,【参考】数式用!$AT$4:$AW$4)+2,FALSE)*0.5, 0)), "")),0)))</f>
        <v>#N/A</v>
      </c>
      <c r="AB18" s="561"/>
      <c r="AC18" s="555" t="e">
        <f aca="false">IFERROR(IF(AG18&lt;&gt;"",Z18*VLOOKUP(N18,【参考】数式用!$AG$2:$AL$48,MATCH(Y18,【参考】数式用!$AI$4:$AL$4,0)+2,0), ""), ""))))</f>
        <v>#N/A</v>
      </c>
      <c r="AD18" s="555"/>
      <c r="AE18" s="562"/>
      <c r="AF18" s="563"/>
      <c r="AG18" s="538" t="e">
        <f aca="false">IFERROR(VLOOKUP(O18, 【参考】数式用!$AY$5:$AY$13, 1, FALSE), "")))</f>
        <v>#N/A</v>
      </c>
      <c r="AH18" s="539" t="e">
        <f aca="false">IFERROR(VLOOKUP(N18, 【参考】数式用!$BA$2:$BB$48, 2, FALSE), "")))</f>
        <v>#N/A</v>
      </c>
      <c r="AI18" s="540" t="e">
        <f aca="false">IF(AND(OR(P18="処遇改善加算Ⅰ",P18="処遇改善加算Ⅱ"),AH18="対象"), 1,"")</f>
        <v>#N/A</v>
      </c>
      <c r="AJ18" s="541" t="str">
        <f aca="false">IF(OR(Y18="処遇改善加算Ⅰ",Y18="処遇改善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K18" s="542"/>
      <c r="AL18" s="542"/>
      <c r="AN18" s="544"/>
      <c r="AO18" s="544"/>
    </row>
    <row r="19" s="465" customFormat="true" ht="30" hidden="false" customHeight="true" outlineLevel="0" collapsed="false">
      <c r="A19" s="545" t="n">
        <v>6</v>
      </c>
      <c r="B19" s="546" t="str">
        <f aca="false">IF(基本情報入力シート!C44="","",基本情報入力シート!C44)</f>
        <v/>
      </c>
      <c r="C19" s="546"/>
      <c r="D19" s="546"/>
      <c r="E19" s="546"/>
      <c r="F19" s="546"/>
      <c r="G19" s="546"/>
      <c r="H19" s="546"/>
      <c r="I19" s="546"/>
      <c r="J19" s="547" t="str">
        <f aca="false">IF(基本情報入力シート!M44="","",基本情報入力シート!M44)</f>
        <v/>
      </c>
      <c r="K19" s="548" t="str">
        <f aca="false">IF(基本情報入力シート!R44="","",基本情報入力シート!R44)</f>
        <v/>
      </c>
      <c r="L19" s="548" t="str">
        <f aca="false">IF(基本情報入力シート!W44="","",基本情報入力シート!W44)</f>
        <v/>
      </c>
      <c r="M19" s="547" t="str">
        <f aca="false">IF(基本情報入力シート!X44="","",基本情報入力シート!X44)</f>
        <v/>
      </c>
      <c r="N19" s="549" t="str">
        <f aca="false">IF(基本情報入力シート!Y44="","",基本情報入力シート!Y44)</f>
        <v/>
      </c>
      <c r="O19" s="550"/>
      <c r="P19" s="565"/>
      <c r="Q19" s="552"/>
      <c r="R19" s="552"/>
      <c r="S19" s="553" t="e">
        <f aca="false">IFERROR(ROUNDDOWN(Q19*VLOOKUP(N19,【参考】数式用!$AR$2:$AW$48,MATCH(P19,【参考】数式用!$AT$4:$AW$4)+2,FALSE)*0.5, 0), "")),0))</f>
        <v>#N/A</v>
      </c>
      <c r="T19" s="554"/>
      <c r="U19" s="555" t="e">
        <f aca="false">IFERROR(IF(AG19&lt;&gt;"",Q19*VLOOKUP(N19,【参考】数式用!$AG$2:$AL$48,MATCH(P19,【参考】数式用!$AI$4:$AL$4,0)+2,0), ""), ""))))</f>
        <v>#N/A</v>
      </c>
      <c r="V19" s="556"/>
      <c r="W19" s="557"/>
      <c r="X19" s="557"/>
      <c r="Y19" s="558"/>
      <c r="Z19" s="559"/>
      <c r="AA19" s="560" t="e">
        <f aca="false">IFERROR(IF(Y19="ー", "", ROUNDDOWN(Z19*VLOOKUP(N19,【参考】数式用!$AR$2:$AW$48,MATCH(Y19,【参考】数式用!$AT$4:$AW$4)+2,FALSE)*0.5, 0)), "")),0)))</f>
        <v>#N/A</v>
      </c>
      <c r="AB19" s="561"/>
      <c r="AC19" s="555" t="e">
        <f aca="false">IFERROR(IF(AG19&lt;&gt;"",Z19*VLOOKUP(N19,【参考】数式用!$AG$2:$AL$48,MATCH(Y19,【参考】数式用!$AI$4:$AL$4,0)+2,0), ""), ""))))</f>
        <v>#N/A</v>
      </c>
      <c r="AD19" s="555"/>
      <c r="AE19" s="562"/>
      <c r="AF19" s="563"/>
      <c r="AG19" s="538" t="e">
        <f aca="false">IFERROR(VLOOKUP(O19, 【参考】数式用!$AY$5:$AY$13, 1, FALSE), "")))</f>
        <v>#N/A</v>
      </c>
      <c r="AH19" s="539" t="e">
        <f aca="false">IFERROR(VLOOKUP(N19, 【参考】数式用!$BA$2:$BB$48, 2, FALSE), "")))</f>
        <v>#N/A</v>
      </c>
      <c r="AI19" s="540" t="e">
        <f aca="false">IF(AND(OR(P19="処遇改善加算Ⅰ",P19="処遇改善加算Ⅱ"),AH19="対象"), 1,"")</f>
        <v>#N/A</v>
      </c>
      <c r="AJ19" s="541" t="str">
        <f aca="false">IF(OR(Y19="処遇改善加算Ⅰ",Y19="処遇改善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K19" s="542"/>
      <c r="AL19" s="542"/>
      <c r="AN19" s="544"/>
      <c r="AO19" s="544"/>
    </row>
    <row r="20" s="465" customFormat="true" ht="30" hidden="false" customHeight="true" outlineLevel="0" collapsed="false">
      <c r="A20" s="545" t="n">
        <v>7</v>
      </c>
      <c r="B20" s="546" t="str">
        <f aca="false">IF(基本情報入力シート!C45="","",基本情報入力シート!C45)</f>
        <v/>
      </c>
      <c r="C20" s="546"/>
      <c r="D20" s="546"/>
      <c r="E20" s="546"/>
      <c r="F20" s="546"/>
      <c r="G20" s="546"/>
      <c r="H20" s="546"/>
      <c r="I20" s="546"/>
      <c r="J20" s="547" t="str">
        <f aca="false">IF(基本情報入力シート!M45="","",基本情報入力シート!M45)</f>
        <v/>
      </c>
      <c r="K20" s="548" t="str">
        <f aca="false">IF(基本情報入力シート!R45="","",基本情報入力シート!R45)</f>
        <v/>
      </c>
      <c r="L20" s="548" t="str">
        <f aca="false">IF(基本情報入力シート!W45="","",基本情報入力シート!W45)</f>
        <v/>
      </c>
      <c r="M20" s="547" t="str">
        <f aca="false">IF(基本情報入力シート!X45="","",基本情報入力シート!X45)</f>
        <v/>
      </c>
      <c r="N20" s="549" t="str">
        <f aca="false">IF(基本情報入力シート!Y45="","",基本情報入力シート!Y45)</f>
        <v/>
      </c>
      <c r="O20" s="550"/>
      <c r="P20" s="566"/>
      <c r="Q20" s="552"/>
      <c r="R20" s="552"/>
      <c r="S20" s="553" t="e">
        <f aca="false">IFERROR(ROUNDDOWN(Q20*VLOOKUP(N20,【参考】数式用!$AR$2:$AW$48,MATCH(P20,【参考】数式用!$AT$4:$AW$4)+2,FALSE)*0.5, 0), "")),0))</f>
        <v>#N/A</v>
      </c>
      <c r="T20" s="564"/>
      <c r="U20" s="555" t="e">
        <f aca="false">IFERROR(IF(AG20&lt;&gt;"",Q20*VLOOKUP(N20,【参考】数式用!$AG$2:$AL$48,MATCH(P20,【参考】数式用!$AI$4:$AL$4,0)+2,0), ""), ""))))</f>
        <v>#N/A</v>
      </c>
      <c r="V20" s="556"/>
      <c r="W20" s="557"/>
      <c r="X20" s="557"/>
      <c r="Y20" s="558"/>
      <c r="Z20" s="559"/>
      <c r="AA20" s="560" t="e">
        <f aca="false">IFERROR(IF(Y20="ー", "", ROUNDDOWN(Z20*VLOOKUP(N20,【参考】数式用!$AR$2:$AW$48,MATCH(Y20,【参考】数式用!$AT$4:$AW$4)+2,FALSE)*0.5, 0)), "")),0)))</f>
        <v>#N/A</v>
      </c>
      <c r="AB20" s="561"/>
      <c r="AC20" s="555" t="e">
        <f aca="false">IFERROR(IF(AG20&lt;&gt;"",Z20*VLOOKUP(N20,【参考】数式用!$AG$2:$AL$48,MATCH(Y20,【参考】数式用!$AI$4:$AL$4,0)+2,0), ""), ""))))</f>
        <v>#N/A</v>
      </c>
      <c r="AD20" s="555"/>
      <c r="AE20" s="562"/>
      <c r="AF20" s="563"/>
      <c r="AG20" s="538" t="e">
        <f aca="false">IFERROR(VLOOKUP(O20, 【参考】数式用!$AY$5:$AY$13, 1, FALSE), "")))</f>
        <v>#N/A</v>
      </c>
      <c r="AH20" s="539" t="e">
        <f aca="false">IFERROR(VLOOKUP(N20, 【参考】数式用!$BA$2:$BB$48, 2, FALSE), "")))</f>
        <v>#N/A</v>
      </c>
      <c r="AI20" s="540" t="e">
        <f aca="false">IF(AND(OR(P20="処遇改善加算Ⅰ",P20="処遇改善加算Ⅱ"),AH20="対象"), 1,"")</f>
        <v>#N/A</v>
      </c>
      <c r="AJ20" s="541" t="str">
        <f aca="false">IF(OR(Y20="処遇改善加算Ⅰ",Y20="処遇改善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K20" s="542"/>
      <c r="AL20" s="542"/>
      <c r="AN20" s="544"/>
      <c r="AO20" s="544"/>
    </row>
    <row r="21" s="465" customFormat="true" ht="30" hidden="false" customHeight="true" outlineLevel="0" collapsed="false">
      <c r="A21" s="545" t="n">
        <v>8</v>
      </c>
      <c r="B21" s="546" t="str">
        <f aca="false">IF(基本情報入力シート!C46="","",基本情報入力シート!C46)</f>
        <v/>
      </c>
      <c r="C21" s="546"/>
      <c r="D21" s="546"/>
      <c r="E21" s="546"/>
      <c r="F21" s="546"/>
      <c r="G21" s="546"/>
      <c r="H21" s="546"/>
      <c r="I21" s="546"/>
      <c r="J21" s="547" t="str">
        <f aca="false">IF(基本情報入力シート!M46="","",基本情報入力シート!M46)</f>
        <v/>
      </c>
      <c r="K21" s="548" t="str">
        <f aca="false">IF(基本情報入力シート!R46="","",基本情報入力シート!R46)</f>
        <v/>
      </c>
      <c r="L21" s="548" t="str">
        <f aca="false">IF(基本情報入力シート!W46="","",基本情報入力シート!W46)</f>
        <v/>
      </c>
      <c r="M21" s="547" t="str">
        <f aca="false">IF(基本情報入力シート!X46="","",基本情報入力シート!X46)</f>
        <v/>
      </c>
      <c r="N21" s="549" t="str">
        <f aca="false">IF(基本情報入力シート!Y46="","",基本情報入力シート!Y46)</f>
        <v/>
      </c>
      <c r="O21" s="550"/>
      <c r="P21" s="566"/>
      <c r="Q21" s="552"/>
      <c r="R21" s="552"/>
      <c r="S21" s="553" t="e">
        <f aca="false">IFERROR(ROUNDDOWN(Q21*VLOOKUP(N21,【参考】数式用!$AR$2:$AW$48,MATCH(P21,【参考】数式用!$AT$4:$AW$4)+2,FALSE)*0.5, 0), "")),0))</f>
        <v>#N/A</v>
      </c>
      <c r="T21" s="554"/>
      <c r="U21" s="555" t="e">
        <f aca="false">IFERROR(IF(AG21&lt;&gt;"",Q21*VLOOKUP(N21,【参考】数式用!$AG$2:$AL$48,MATCH(P21,【参考】数式用!$AI$4:$AL$4,0)+2,0), ""), ""))))</f>
        <v>#N/A</v>
      </c>
      <c r="V21" s="556"/>
      <c r="W21" s="557"/>
      <c r="X21" s="557"/>
      <c r="Y21" s="558"/>
      <c r="Z21" s="559"/>
      <c r="AA21" s="560" t="e">
        <f aca="false">IFERROR(IF(Y21="ー", "", ROUNDDOWN(Z21*VLOOKUP(N21,【参考】数式用!$AR$2:$AW$48,MATCH(Y21,【参考】数式用!$AT$4:$AW$4)+2,FALSE)*0.5, 0)), "")),0)))</f>
        <v>#N/A</v>
      </c>
      <c r="AB21" s="561"/>
      <c r="AC21" s="555" t="e">
        <f aca="false">IFERROR(IF(AG21&lt;&gt;"",Z21*VLOOKUP(N21,【参考】数式用!$AG$2:$AL$48,MATCH(Y21,【参考】数式用!$AI$4:$AL$4,0)+2,0), ""), ""))))</f>
        <v>#N/A</v>
      </c>
      <c r="AD21" s="555"/>
      <c r="AE21" s="562"/>
      <c r="AF21" s="563"/>
      <c r="AG21" s="538" t="e">
        <f aca="false">IFERROR(VLOOKUP(O21, 【参考】数式用!$AY$5:$AY$13, 1, FALSE), "")))</f>
        <v>#N/A</v>
      </c>
      <c r="AH21" s="539" t="e">
        <f aca="false">IFERROR(VLOOKUP(N21, 【参考】数式用!$BA$2:$BB$48, 2, FALSE), "")))</f>
        <v>#N/A</v>
      </c>
      <c r="AI21" s="540" t="e">
        <f aca="false">IF(AND(OR(P21="処遇改善加算Ⅰ",P21="処遇改善加算Ⅱ"),AH21="対象"), 1,"")</f>
        <v>#N/A</v>
      </c>
      <c r="AJ21" s="541" t="str">
        <f aca="false">IF(OR(Y21="処遇改善加算Ⅰ",Y21="処遇改善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K21" s="542"/>
      <c r="AL21" s="542"/>
      <c r="AN21" s="544"/>
      <c r="AO21" s="544"/>
    </row>
    <row r="22" s="465" customFormat="true" ht="30" hidden="false" customHeight="true" outlineLevel="0" collapsed="false">
      <c r="A22" s="545" t="n">
        <v>9</v>
      </c>
      <c r="B22" s="546" t="str">
        <f aca="false">IF(基本情報入力シート!C47="","",基本情報入力シート!C47)</f>
        <v/>
      </c>
      <c r="C22" s="546"/>
      <c r="D22" s="546"/>
      <c r="E22" s="546"/>
      <c r="F22" s="546"/>
      <c r="G22" s="546"/>
      <c r="H22" s="546"/>
      <c r="I22" s="546"/>
      <c r="J22" s="547" t="str">
        <f aca="false">IF(基本情報入力シート!M47="","",基本情報入力シート!M47)</f>
        <v/>
      </c>
      <c r="K22" s="548" t="str">
        <f aca="false">IF(基本情報入力シート!R47="","",基本情報入力シート!R47)</f>
        <v/>
      </c>
      <c r="L22" s="548" t="str">
        <f aca="false">IF(基本情報入力シート!W47="","",基本情報入力シート!W47)</f>
        <v/>
      </c>
      <c r="M22" s="547" t="str">
        <f aca="false">IF(基本情報入力シート!X47="","",基本情報入力シート!X47)</f>
        <v/>
      </c>
      <c r="N22" s="549" t="str">
        <f aca="false">IF(基本情報入力シート!Y47="","",基本情報入力シート!Y47)</f>
        <v/>
      </c>
      <c r="O22" s="550"/>
      <c r="P22" s="565"/>
      <c r="Q22" s="552"/>
      <c r="R22" s="552"/>
      <c r="S22" s="553" t="e">
        <f aca="false">IFERROR(ROUNDDOWN(Q22*VLOOKUP(N22,【参考】数式用!$AR$2:$AW$48,MATCH(P22,【参考】数式用!$AT$4:$AW$4)+2,FALSE)*0.5, 0), "")),0))</f>
        <v>#N/A</v>
      </c>
      <c r="T22" s="554"/>
      <c r="U22" s="555" t="e">
        <f aca="false">IFERROR(IF(AG22&lt;&gt;"",Q22*VLOOKUP(N22,【参考】数式用!$AG$2:$AL$48,MATCH(P22,【参考】数式用!$AI$4:$AL$4,0)+2,0), ""), ""))))</f>
        <v>#N/A</v>
      </c>
      <c r="V22" s="556"/>
      <c r="W22" s="557"/>
      <c r="X22" s="557"/>
      <c r="Y22" s="558"/>
      <c r="Z22" s="559"/>
      <c r="AA22" s="560" t="e">
        <f aca="false">IFERROR(IF(Y22="ー", "", ROUNDDOWN(Z22*VLOOKUP(N22,【参考】数式用!$AR$2:$AW$48,MATCH(Y22,【参考】数式用!$AT$4:$AW$4)+2,FALSE)*0.5, 0)), "")),0)))</f>
        <v>#N/A</v>
      </c>
      <c r="AB22" s="561"/>
      <c r="AC22" s="555" t="e">
        <f aca="false">IFERROR(IF(AG22&lt;&gt;"",Z22*VLOOKUP(N22,【参考】数式用!$AG$2:$AL$48,MATCH(Y22,【参考】数式用!$AI$4:$AL$4,0)+2,0), ""), ""))))</f>
        <v>#N/A</v>
      </c>
      <c r="AD22" s="555"/>
      <c r="AE22" s="562"/>
      <c r="AF22" s="563"/>
      <c r="AG22" s="538" t="e">
        <f aca="false">IFERROR(VLOOKUP(O22, 【参考】数式用!$AY$5:$AY$13, 1, FALSE), "")))</f>
        <v>#N/A</v>
      </c>
      <c r="AH22" s="539" t="e">
        <f aca="false">IFERROR(VLOOKUP(N22, 【参考】数式用!$BA$2:$BB$48, 2, FALSE), "")))</f>
        <v>#N/A</v>
      </c>
      <c r="AI22" s="540" t="e">
        <f aca="false">IF(AND(OR(P22="処遇改善加算Ⅰ",P22="処遇改善加算Ⅱ"),AH22="対象"), 1,"")</f>
        <v>#N/A</v>
      </c>
      <c r="AJ22" s="541" t="str">
        <f aca="false">IF(OR(Y22="処遇改善加算Ⅰ",Y22="処遇改善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K22" s="542"/>
      <c r="AL22" s="542"/>
      <c r="AN22" s="519"/>
      <c r="AO22" s="519"/>
    </row>
    <row r="23" s="465" customFormat="true" ht="30" hidden="false" customHeight="true" outlineLevel="0" collapsed="false">
      <c r="A23" s="545" t="n">
        <v>10</v>
      </c>
      <c r="B23" s="546" t="str">
        <f aca="false">IF(基本情報入力シート!C48="","",基本情報入力シート!C48)</f>
        <v/>
      </c>
      <c r="C23" s="546"/>
      <c r="D23" s="546"/>
      <c r="E23" s="546"/>
      <c r="F23" s="546"/>
      <c r="G23" s="546"/>
      <c r="H23" s="546"/>
      <c r="I23" s="546"/>
      <c r="J23" s="547" t="str">
        <f aca="false">IF(基本情報入力シート!M48="","",基本情報入力シート!M48)</f>
        <v/>
      </c>
      <c r="K23" s="548" t="str">
        <f aca="false">IF(基本情報入力シート!R48="","",基本情報入力シート!R48)</f>
        <v/>
      </c>
      <c r="L23" s="548" t="str">
        <f aca="false">IF(基本情報入力シート!W48="","",基本情報入力シート!W48)</f>
        <v/>
      </c>
      <c r="M23" s="547" t="str">
        <f aca="false">IF(基本情報入力シート!X48="","",基本情報入力シート!X48)</f>
        <v/>
      </c>
      <c r="N23" s="549" t="str">
        <f aca="false">IF(基本情報入力シート!Y48="","",基本情報入力シート!Y48)</f>
        <v/>
      </c>
      <c r="O23" s="550"/>
      <c r="P23" s="566"/>
      <c r="Q23" s="552"/>
      <c r="R23" s="552"/>
      <c r="S23" s="553" t="e">
        <f aca="false">IFERROR(ROUNDDOWN(Q23*VLOOKUP(N23,【参考】数式用!$AR$2:$AW$48,MATCH(P23,【参考】数式用!$AT$4:$AW$4)+2,FALSE)*0.5, 0), "")),0))</f>
        <v>#N/A</v>
      </c>
      <c r="T23" s="564"/>
      <c r="U23" s="555" t="e">
        <f aca="false">IFERROR(IF(AG23&lt;&gt;"",Q23*VLOOKUP(N23,【参考】数式用!$AG$2:$AL$48,MATCH(P23,【参考】数式用!$AI$4:$AL$4,0)+2,0), ""), ""))))</f>
        <v>#N/A</v>
      </c>
      <c r="V23" s="556"/>
      <c r="W23" s="557"/>
      <c r="X23" s="557"/>
      <c r="Y23" s="558"/>
      <c r="Z23" s="559"/>
      <c r="AA23" s="560" t="e">
        <f aca="false">IFERROR(IF(Y23="ー", "", ROUNDDOWN(Z23*VLOOKUP(N23,【参考】数式用!$AR$2:$AW$48,MATCH(Y23,【参考】数式用!$AT$4:$AW$4)+2,FALSE)*0.5, 0)), "")),0)))</f>
        <v>#N/A</v>
      </c>
      <c r="AB23" s="561"/>
      <c r="AC23" s="555" t="e">
        <f aca="false">IFERROR(IF(AG23&lt;&gt;"",Z23*VLOOKUP(N23,【参考】数式用!$AG$2:$AL$48,MATCH(Y23,【参考】数式用!$AI$4:$AL$4,0)+2,0), ""), ""))))</f>
        <v>#N/A</v>
      </c>
      <c r="AD23" s="555"/>
      <c r="AE23" s="562"/>
      <c r="AF23" s="563"/>
      <c r="AG23" s="538" t="e">
        <f aca="false">IFERROR(VLOOKUP(O23, 【参考】数式用!$AY$5:$AY$13, 1, FALSE), "")))</f>
        <v>#N/A</v>
      </c>
      <c r="AH23" s="539" t="e">
        <f aca="false">IFERROR(VLOOKUP(N23, 【参考】数式用!$BA$2:$BB$48, 2, FALSE), "")))</f>
        <v>#N/A</v>
      </c>
      <c r="AI23" s="540" t="e">
        <f aca="false">IF(AND(OR(P23="処遇改善加算Ⅰ",P23="処遇改善加算Ⅱ"),AH23="対象"), 1,"")</f>
        <v>#N/A</v>
      </c>
      <c r="AJ23" s="541" t="str">
        <f aca="false">IF(OR(Y23="処遇改善加算Ⅰ",Y23="処遇改善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K23" s="542"/>
      <c r="AL23" s="542"/>
    </row>
    <row r="24" s="465" customFormat="true" ht="30" hidden="false" customHeight="true" outlineLevel="0" collapsed="false">
      <c r="A24" s="545" t="n">
        <v>11</v>
      </c>
      <c r="B24" s="546" t="str">
        <f aca="false">IF(基本情報入力シート!C49="","",基本情報入力シート!C49)</f>
        <v/>
      </c>
      <c r="C24" s="546"/>
      <c r="D24" s="546"/>
      <c r="E24" s="546"/>
      <c r="F24" s="546"/>
      <c r="G24" s="546"/>
      <c r="H24" s="546"/>
      <c r="I24" s="546"/>
      <c r="J24" s="547" t="str">
        <f aca="false">IF(基本情報入力シート!M49="","",基本情報入力シート!M49)</f>
        <v/>
      </c>
      <c r="K24" s="548" t="str">
        <f aca="false">IF(基本情報入力シート!R49="","",基本情報入力シート!R49)</f>
        <v/>
      </c>
      <c r="L24" s="548" t="str">
        <f aca="false">IF(基本情報入力シート!W49="","",基本情報入力シート!W49)</f>
        <v/>
      </c>
      <c r="M24" s="547" t="str">
        <f aca="false">IF(基本情報入力シート!X49="","",基本情報入力シート!X49)</f>
        <v/>
      </c>
      <c r="N24" s="549" t="str">
        <f aca="false">IF(基本情報入力シート!Y49="","",基本情報入力シート!Y49)</f>
        <v/>
      </c>
      <c r="O24" s="550"/>
      <c r="P24" s="566"/>
      <c r="Q24" s="552"/>
      <c r="R24" s="552"/>
      <c r="S24" s="553" t="e">
        <f aca="false">IFERROR(ROUNDDOWN(Q24*VLOOKUP(N24,【参考】数式用!$AR$2:$AW$48,MATCH(P24,【参考】数式用!$AT$4:$AW$4)+2,FALSE)*0.5, 0), "")),0))</f>
        <v>#N/A</v>
      </c>
      <c r="T24" s="554"/>
      <c r="U24" s="555" t="e">
        <f aca="false">IFERROR(IF(AG24&lt;&gt;"",Q24*VLOOKUP(N24,【参考】数式用!$AG$2:$AL$48,MATCH(P24,【参考】数式用!$AI$4:$AL$4,0)+2,0), ""), ""))))</f>
        <v>#N/A</v>
      </c>
      <c r="V24" s="556"/>
      <c r="W24" s="557"/>
      <c r="X24" s="557"/>
      <c r="Y24" s="558"/>
      <c r="Z24" s="559"/>
      <c r="AA24" s="560" t="e">
        <f aca="false">IFERROR(IF(Y24="ー", "", ROUNDDOWN(Z24*VLOOKUP(N24,【参考】数式用!$AR$2:$AW$48,MATCH(Y24,【参考】数式用!$AT$4:$AW$4)+2,FALSE)*0.5, 0)), "")),0)))</f>
        <v>#N/A</v>
      </c>
      <c r="AB24" s="561"/>
      <c r="AC24" s="555" t="e">
        <f aca="false">IFERROR(IF(AG24&lt;&gt;"",Z24*VLOOKUP(N24,【参考】数式用!$AG$2:$AL$48,MATCH(Y24,【参考】数式用!$AI$4:$AL$4,0)+2,0), ""), ""))))</f>
        <v>#N/A</v>
      </c>
      <c r="AD24" s="555"/>
      <c r="AE24" s="562"/>
      <c r="AF24" s="563"/>
      <c r="AG24" s="538" t="e">
        <f aca="false">IFERROR(VLOOKUP(O24, 【参考】数式用!$AY$5:$AY$13, 1, FALSE), "")))</f>
        <v>#N/A</v>
      </c>
      <c r="AH24" s="539" t="e">
        <f aca="false">IFERROR(VLOOKUP(N24, 【参考】数式用!$BA$2:$BB$48, 2, FALSE), "")))</f>
        <v>#N/A</v>
      </c>
      <c r="AI24" s="540" t="e">
        <f aca="false">IF(AND(OR(P24="処遇改善加算Ⅰ",P24="処遇改善加算Ⅱ"),AH24="対象"), 1,"")</f>
        <v>#N/A</v>
      </c>
      <c r="AJ24" s="541" t="str">
        <f aca="false">IF(OR(Y24="処遇改善加算Ⅰ",Y24="処遇改善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K24" s="542"/>
      <c r="AL24" s="542"/>
    </row>
    <row r="25" s="465" customFormat="true" ht="30" hidden="false" customHeight="true" outlineLevel="0" collapsed="false">
      <c r="A25" s="545" t="n">
        <v>12</v>
      </c>
      <c r="B25" s="546" t="str">
        <f aca="false">IF(基本情報入力シート!C50="","",基本情報入力シート!C50)</f>
        <v/>
      </c>
      <c r="C25" s="546"/>
      <c r="D25" s="546"/>
      <c r="E25" s="546"/>
      <c r="F25" s="546"/>
      <c r="G25" s="546"/>
      <c r="H25" s="546"/>
      <c r="I25" s="546"/>
      <c r="J25" s="547" t="str">
        <f aca="false">IF(基本情報入力シート!M50="","",基本情報入力シート!M50)</f>
        <v/>
      </c>
      <c r="K25" s="548" t="str">
        <f aca="false">IF(基本情報入力シート!R50="","",基本情報入力シート!R50)</f>
        <v/>
      </c>
      <c r="L25" s="548" t="str">
        <f aca="false">IF(基本情報入力シート!W50="","",基本情報入力シート!W50)</f>
        <v/>
      </c>
      <c r="M25" s="547" t="str">
        <f aca="false">IF(基本情報入力シート!X50="","",基本情報入力シート!X50)</f>
        <v/>
      </c>
      <c r="N25" s="549" t="str">
        <f aca="false">IF(基本情報入力シート!Y50="","",基本情報入力シート!Y50)</f>
        <v/>
      </c>
      <c r="O25" s="550"/>
      <c r="P25" s="565"/>
      <c r="Q25" s="552"/>
      <c r="R25" s="552"/>
      <c r="S25" s="553" t="e">
        <f aca="false">IFERROR(ROUNDDOWN(Q25*VLOOKUP(N25,【参考】数式用!$AR$2:$AW$48,MATCH(P25,【参考】数式用!$AT$4:$AW$4)+2,FALSE)*0.5, 0), "")),0))</f>
        <v>#N/A</v>
      </c>
      <c r="T25" s="554"/>
      <c r="U25" s="555" t="e">
        <f aca="false">IFERROR(IF(AG25&lt;&gt;"",Q25*VLOOKUP(N25,【参考】数式用!$AG$2:$AL$48,MATCH(P25,【参考】数式用!$AI$4:$AL$4,0)+2,0), ""), ""))))</f>
        <v>#N/A</v>
      </c>
      <c r="V25" s="556"/>
      <c r="W25" s="557"/>
      <c r="X25" s="557"/>
      <c r="Y25" s="558"/>
      <c r="Z25" s="559"/>
      <c r="AA25" s="560" t="e">
        <f aca="false">IFERROR(IF(Y25="ー", "", ROUNDDOWN(Z25*VLOOKUP(N25,【参考】数式用!$AR$2:$AW$48,MATCH(Y25,【参考】数式用!$AT$4:$AW$4)+2,FALSE)*0.5, 0)), "")),0)))</f>
        <v>#N/A</v>
      </c>
      <c r="AB25" s="561"/>
      <c r="AC25" s="555" t="e">
        <f aca="false">IFERROR(IF(AG25&lt;&gt;"",Z25*VLOOKUP(N25,【参考】数式用!$AG$2:$AL$48,MATCH(Y25,【参考】数式用!$AI$4:$AL$4,0)+2,0), ""), ""))))</f>
        <v>#N/A</v>
      </c>
      <c r="AD25" s="555"/>
      <c r="AE25" s="562"/>
      <c r="AF25" s="563"/>
      <c r="AG25" s="538" t="e">
        <f aca="false">IFERROR(VLOOKUP(O25, 【参考】数式用!$AY$5:$AY$13, 1, FALSE), "")))</f>
        <v>#N/A</v>
      </c>
      <c r="AH25" s="539" t="e">
        <f aca="false">IFERROR(VLOOKUP(N25, 【参考】数式用!$BA$2:$BB$48, 2, FALSE), "")))</f>
        <v>#N/A</v>
      </c>
      <c r="AI25" s="540" t="e">
        <f aca="false">IF(AND(OR(P25="処遇改善加算Ⅰ",P25="処遇改善加算Ⅱ"),AH25="対象"), 1,"")</f>
        <v>#N/A</v>
      </c>
      <c r="AJ25" s="541" t="str">
        <f aca="false">IF(OR(Y25="処遇改善加算Ⅰ",Y25="処遇改善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K25" s="542"/>
      <c r="AL25" s="542"/>
    </row>
    <row r="26" s="465" customFormat="true" ht="30" hidden="false" customHeight="true" outlineLevel="0" collapsed="false">
      <c r="A26" s="545" t="n">
        <v>13</v>
      </c>
      <c r="B26" s="546" t="str">
        <f aca="false">IF(基本情報入力シート!C51="","",基本情報入力シート!C51)</f>
        <v/>
      </c>
      <c r="C26" s="546"/>
      <c r="D26" s="546"/>
      <c r="E26" s="546"/>
      <c r="F26" s="546"/>
      <c r="G26" s="546"/>
      <c r="H26" s="546"/>
      <c r="I26" s="546"/>
      <c r="J26" s="547" t="str">
        <f aca="false">IF(基本情報入力シート!M51="","",基本情報入力シート!M51)</f>
        <v/>
      </c>
      <c r="K26" s="548" t="str">
        <f aca="false">IF(基本情報入力シート!R51="","",基本情報入力シート!R51)</f>
        <v/>
      </c>
      <c r="L26" s="548" t="str">
        <f aca="false">IF(基本情報入力シート!W51="","",基本情報入力シート!W51)</f>
        <v/>
      </c>
      <c r="M26" s="547" t="str">
        <f aca="false">IF(基本情報入力シート!X51="","",基本情報入力シート!X51)</f>
        <v/>
      </c>
      <c r="N26" s="549" t="str">
        <f aca="false">IF(基本情報入力シート!Y51="","",基本情報入力シート!Y51)</f>
        <v/>
      </c>
      <c r="O26" s="550"/>
      <c r="P26" s="565"/>
      <c r="Q26" s="552"/>
      <c r="R26" s="552"/>
      <c r="S26" s="553" t="e">
        <f aca="false">IFERROR(ROUNDDOWN(Q26*VLOOKUP(N26,【参考】数式用!$AR$2:$AW$48,MATCH(P26,【参考】数式用!$AT$4:$AW$4)+2,FALSE)*0.5, 0), "")),0))</f>
        <v>#N/A</v>
      </c>
      <c r="T26" s="564"/>
      <c r="U26" s="555" t="e">
        <f aca="false">IFERROR(IF(AG26&lt;&gt;"",Q26*VLOOKUP(N26,【参考】数式用!$AG$2:$AL$48,MATCH(P26,【参考】数式用!$AI$4:$AL$4,0)+2,0), ""), ""))))</f>
        <v>#N/A</v>
      </c>
      <c r="V26" s="556"/>
      <c r="W26" s="557"/>
      <c r="X26" s="557"/>
      <c r="Y26" s="558"/>
      <c r="Z26" s="559"/>
      <c r="AA26" s="560" t="e">
        <f aca="false">IFERROR(IF(Y26="ー", "", ROUNDDOWN(Z26*VLOOKUP(N26,【参考】数式用!$AR$2:$AW$48,MATCH(Y26,【参考】数式用!$AT$4:$AW$4)+2,FALSE)*0.5, 0)), "")),0)))</f>
        <v>#N/A</v>
      </c>
      <c r="AB26" s="561"/>
      <c r="AC26" s="555" t="e">
        <f aca="false">IFERROR(IF(AG26&lt;&gt;"",Z26*VLOOKUP(N26,【参考】数式用!$AG$2:$AL$48,MATCH(Y26,【参考】数式用!$AI$4:$AL$4,0)+2,0), ""), ""))))</f>
        <v>#N/A</v>
      </c>
      <c r="AD26" s="555"/>
      <c r="AE26" s="562"/>
      <c r="AF26" s="563"/>
      <c r="AG26" s="538" t="e">
        <f aca="false">IFERROR(VLOOKUP(O26, 【参考】数式用!$AY$5:$AY$13, 1, FALSE), "")))</f>
        <v>#N/A</v>
      </c>
      <c r="AH26" s="539" t="e">
        <f aca="false">IFERROR(VLOOKUP(N26, 【参考】数式用!$BA$2:$BB$48, 2, FALSE), "")))</f>
        <v>#N/A</v>
      </c>
      <c r="AI26" s="540" t="e">
        <f aca="false">IF(AND(OR(P26="処遇改善加算Ⅰ",P26="処遇改善加算Ⅱ"),AH26="対象"), 1,"")</f>
        <v>#N/A</v>
      </c>
      <c r="AJ26" s="541" t="str">
        <f aca="false">IF(OR(Y26="処遇改善加算Ⅰ",Y26="処遇改善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K26" s="542"/>
      <c r="AL26" s="542"/>
    </row>
    <row r="27" s="465" customFormat="true" ht="30" hidden="false" customHeight="true" outlineLevel="0" collapsed="false">
      <c r="A27" s="545" t="n">
        <v>14</v>
      </c>
      <c r="B27" s="546" t="str">
        <f aca="false">IF(基本情報入力シート!C52="","",基本情報入力シート!C52)</f>
        <v/>
      </c>
      <c r="C27" s="546"/>
      <c r="D27" s="546"/>
      <c r="E27" s="546"/>
      <c r="F27" s="546"/>
      <c r="G27" s="546"/>
      <c r="H27" s="546"/>
      <c r="I27" s="546"/>
      <c r="J27" s="547" t="str">
        <f aca="false">IF(基本情報入力シート!M52="","",基本情報入力シート!M52)</f>
        <v/>
      </c>
      <c r="K27" s="548" t="str">
        <f aca="false">IF(基本情報入力シート!R52="","",基本情報入力シート!R52)</f>
        <v/>
      </c>
      <c r="L27" s="548" t="str">
        <f aca="false">IF(基本情報入力シート!W52="","",基本情報入力シート!W52)</f>
        <v/>
      </c>
      <c r="M27" s="547" t="str">
        <f aca="false">IF(基本情報入力シート!X52="","",基本情報入力シート!X52)</f>
        <v/>
      </c>
      <c r="N27" s="549" t="str">
        <f aca="false">IF(基本情報入力シート!Y52="","",基本情報入力シート!Y52)</f>
        <v/>
      </c>
      <c r="O27" s="550"/>
      <c r="P27" s="566"/>
      <c r="Q27" s="552"/>
      <c r="R27" s="552"/>
      <c r="S27" s="553" t="e">
        <f aca="false">IFERROR(ROUNDDOWN(Q27*VLOOKUP(N27,【参考】数式用!$AR$2:$AW$48,MATCH(P27,【参考】数式用!$AT$4:$AW$4)+2,FALSE)*0.5, 0), "")),0))</f>
        <v>#N/A</v>
      </c>
      <c r="T27" s="554"/>
      <c r="U27" s="555" t="e">
        <f aca="false">IFERROR(IF(AG27&lt;&gt;"",Q27*VLOOKUP(N27,【参考】数式用!$AG$2:$AL$48,MATCH(P27,【参考】数式用!$AI$4:$AL$4,0)+2,0), ""), ""))))</f>
        <v>#N/A</v>
      </c>
      <c r="V27" s="556"/>
      <c r="W27" s="557"/>
      <c r="X27" s="557"/>
      <c r="Y27" s="558"/>
      <c r="Z27" s="559"/>
      <c r="AA27" s="560" t="e">
        <f aca="false">IFERROR(IF(Y27="ー", "", ROUNDDOWN(Z27*VLOOKUP(N27,【参考】数式用!$AR$2:$AW$48,MATCH(Y27,【参考】数式用!$AT$4:$AW$4)+2,FALSE)*0.5, 0)), "")),0)))</f>
        <v>#N/A</v>
      </c>
      <c r="AB27" s="561"/>
      <c r="AC27" s="555" t="e">
        <f aca="false">IFERROR(IF(AG27&lt;&gt;"",Z27*VLOOKUP(N27,【参考】数式用!$AG$2:$AL$48,MATCH(Y27,【参考】数式用!$AI$4:$AL$4,0)+2,0), ""), ""))))</f>
        <v>#N/A</v>
      </c>
      <c r="AD27" s="555"/>
      <c r="AE27" s="562"/>
      <c r="AF27" s="563"/>
      <c r="AG27" s="538" t="e">
        <f aca="false">IFERROR(VLOOKUP(O27, 【参考】数式用!$AY$5:$AY$13, 1, FALSE), "")))</f>
        <v>#N/A</v>
      </c>
      <c r="AH27" s="539" t="e">
        <f aca="false">IFERROR(VLOOKUP(N27, 【参考】数式用!$BA$2:$BB$48, 2, FALSE), "")))</f>
        <v>#N/A</v>
      </c>
      <c r="AI27" s="540" t="e">
        <f aca="false">IF(AND(OR(P27="処遇改善加算Ⅰ",P27="処遇改善加算Ⅱ"),AH27="対象"), 1,"")</f>
        <v>#N/A</v>
      </c>
      <c r="AJ27" s="541" t="str">
        <f aca="false">IF(OR(Y27="処遇改善加算Ⅰ",Y27="処遇改善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K27" s="542"/>
      <c r="AL27" s="542"/>
    </row>
    <row r="28" s="465" customFormat="true" ht="30" hidden="false" customHeight="true" outlineLevel="0" collapsed="false">
      <c r="A28" s="545" t="n">
        <v>15</v>
      </c>
      <c r="B28" s="546" t="str">
        <f aca="false">IF(基本情報入力シート!C53="","",基本情報入力シート!C53)</f>
        <v/>
      </c>
      <c r="C28" s="546"/>
      <c r="D28" s="546"/>
      <c r="E28" s="546"/>
      <c r="F28" s="546"/>
      <c r="G28" s="546"/>
      <c r="H28" s="546"/>
      <c r="I28" s="546"/>
      <c r="J28" s="547" t="str">
        <f aca="false">IF(基本情報入力シート!M53="","",基本情報入力シート!M53)</f>
        <v/>
      </c>
      <c r="K28" s="548" t="str">
        <f aca="false">IF(基本情報入力シート!R53="","",基本情報入力シート!R53)</f>
        <v/>
      </c>
      <c r="L28" s="548" t="str">
        <f aca="false">IF(基本情報入力シート!W53="","",基本情報入力シート!W53)</f>
        <v/>
      </c>
      <c r="M28" s="547" t="str">
        <f aca="false">IF(基本情報入力シート!X53="","",基本情報入力シート!X53)</f>
        <v/>
      </c>
      <c r="N28" s="549" t="str">
        <f aca="false">IF(基本情報入力シート!Y53="","",基本情報入力シート!Y53)</f>
        <v/>
      </c>
      <c r="O28" s="550"/>
      <c r="P28" s="566"/>
      <c r="Q28" s="552"/>
      <c r="R28" s="552"/>
      <c r="S28" s="553" t="e">
        <f aca="false">IFERROR(ROUNDDOWN(Q28*VLOOKUP(N28,【参考】数式用!$AR$2:$AW$48,MATCH(P28,【参考】数式用!$AT$4:$AW$4)+2,FALSE)*0.5, 0), "")),0))</f>
        <v>#N/A</v>
      </c>
      <c r="T28" s="554"/>
      <c r="U28" s="555" t="e">
        <f aca="false">IFERROR(IF(AG28&lt;&gt;"",Q28*VLOOKUP(N28,【参考】数式用!$AG$2:$AL$48,MATCH(P28,【参考】数式用!$AI$4:$AL$4,0)+2,0), ""), ""))))</f>
        <v>#N/A</v>
      </c>
      <c r="V28" s="556"/>
      <c r="W28" s="557"/>
      <c r="X28" s="557"/>
      <c r="Y28" s="558"/>
      <c r="Z28" s="559"/>
      <c r="AA28" s="560" t="e">
        <f aca="false">IFERROR(IF(Y28="ー", "", ROUNDDOWN(Z28*VLOOKUP(N28,【参考】数式用!$AR$2:$AW$48,MATCH(Y28,【参考】数式用!$AT$4:$AW$4)+2,FALSE)*0.5, 0)), "")),0)))</f>
        <v>#N/A</v>
      </c>
      <c r="AB28" s="561"/>
      <c r="AC28" s="555" t="e">
        <f aca="false">IFERROR(IF(AG28&lt;&gt;"",Z28*VLOOKUP(N28,【参考】数式用!$AG$2:$AL$48,MATCH(Y28,【参考】数式用!$AI$4:$AL$4,0)+2,0), ""), ""))))</f>
        <v>#N/A</v>
      </c>
      <c r="AD28" s="555"/>
      <c r="AE28" s="562"/>
      <c r="AF28" s="563"/>
      <c r="AG28" s="538" t="e">
        <f aca="false">IFERROR(VLOOKUP(O28, 【参考】数式用!$AY$5:$AY$13, 1, FALSE), "")))</f>
        <v>#N/A</v>
      </c>
      <c r="AH28" s="539" t="e">
        <f aca="false">IFERROR(VLOOKUP(N28, 【参考】数式用!$BA$2:$BB$48, 2, FALSE), "")))</f>
        <v>#N/A</v>
      </c>
      <c r="AI28" s="540" t="e">
        <f aca="false">IF(AND(OR(P28="処遇改善加算Ⅰ",P28="処遇改善加算Ⅱ"),AH28="対象"), 1,"")</f>
        <v>#N/A</v>
      </c>
      <c r="AJ28" s="541" t="str">
        <f aca="false">IF(OR(Y28="処遇改善加算Ⅰ",Y28="処遇改善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K28" s="542"/>
      <c r="AL28" s="542"/>
    </row>
    <row r="29" s="465" customFormat="true" ht="30" hidden="false" customHeight="true" outlineLevel="0" collapsed="false">
      <c r="A29" s="545" t="n">
        <v>16</v>
      </c>
      <c r="B29" s="546" t="str">
        <f aca="false">IF(基本情報入力シート!C54="","",基本情報入力シート!C54)</f>
        <v/>
      </c>
      <c r="C29" s="546"/>
      <c r="D29" s="546"/>
      <c r="E29" s="546"/>
      <c r="F29" s="546"/>
      <c r="G29" s="546"/>
      <c r="H29" s="546"/>
      <c r="I29" s="546"/>
      <c r="J29" s="548" t="str">
        <f aca="false">IF(基本情報入力シート!M54="","",基本情報入力シート!M54)</f>
        <v/>
      </c>
      <c r="K29" s="548" t="str">
        <f aca="false">IF(基本情報入力シート!R54="","",基本情報入力シート!R54)</f>
        <v/>
      </c>
      <c r="L29" s="548" t="str">
        <f aca="false">IF(基本情報入力シート!W54="","",基本情報入力シート!W54)</f>
        <v/>
      </c>
      <c r="M29" s="548" t="str">
        <f aca="false">IF(基本情報入力シート!X54="","",基本情報入力シート!X54)</f>
        <v/>
      </c>
      <c r="N29" s="549" t="str">
        <f aca="false">IF(基本情報入力シート!Y54="","",基本情報入力シート!Y54)</f>
        <v/>
      </c>
      <c r="O29" s="550"/>
      <c r="P29" s="565"/>
      <c r="Q29" s="552"/>
      <c r="R29" s="552"/>
      <c r="S29" s="553" t="e">
        <f aca="false">IFERROR(ROUNDDOWN(Q29*VLOOKUP(N29,【参考】数式用!$AR$2:$AW$48,MATCH(P29,【参考】数式用!$AT$4:$AW$4)+2,FALSE)*0.5, 0), "")),0))</f>
        <v>#N/A</v>
      </c>
      <c r="T29" s="564"/>
      <c r="U29" s="555" t="e">
        <f aca="false">IFERROR(IF(AG29&lt;&gt;"",Q29*VLOOKUP(N29,【参考】数式用!$AG$2:$AL$48,MATCH(P29,【参考】数式用!$AI$4:$AL$4,0)+2,0), ""), ""))))</f>
        <v>#N/A</v>
      </c>
      <c r="V29" s="556"/>
      <c r="W29" s="557"/>
      <c r="X29" s="557"/>
      <c r="Y29" s="558"/>
      <c r="Z29" s="559"/>
      <c r="AA29" s="560" t="e">
        <f aca="false">IFERROR(IF(Y29="ー", "", ROUNDDOWN(Z29*VLOOKUP(N29,【参考】数式用!$AR$2:$AW$48,MATCH(Y29,【参考】数式用!$AT$4:$AW$4)+2,FALSE)*0.5, 0)), "")),0)))</f>
        <v>#N/A</v>
      </c>
      <c r="AB29" s="561"/>
      <c r="AC29" s="555" t="e">
        <f aca="false">IFERROR(IF(AG29&lt;&gt;"",Z29*VLOOKUP(N29,【参考】数式用!$AG$2:$AL$48,MATCH(Y29,【参考】数式用!$AI$4:$AL$4,0)+2,0), ""), ""))))</f>
        <v>#N/A</v>
      </c>
      <c r="AD29" s="555"/>
      <c r="AE29" s="562"/>
      <c r="AF29" s="563"/>
      <c r="AG29" s="538" t="e">
        <f aca="false">IFERROR(VLOOKUP(O29, 【参考】数式用!$AY$5:$AY$13, 1, FALSE), "")))</f>
        <v>#N/A</v>
      </c>
      <c r="AH29" s="539" t="e">
        <f aca="false">IFERROR(VLOOKUP(N29, 【参考】数式用!$BA$2:$BB$48, 2, FALSE), "")))</f>
        <v>#N/A</v>
      </c>
      <c r="AI29" s="540" t="e">
        <f aca="false">IF(AND(OR(P29="処遇改善加算Ⅰ",P29="処遇改善加算Ⅱ"),AH29="対象"), 1,"")</f>
        <v>#N/A</v>
      </c>
      <c r="AJ29" s="541" t="str">
        <f aca="false">IF(OR(Y29="処遇改善加算Ⅰ",Y29="処遇改善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K29" s="542"/>
      <c r="AL29" s="542"/>
    </row>
    <row r="30" s="1" customFormat="true" ht="30" hidden="false" customHeight="true" outlineLevel="0" collapsed="false">
      <c r="A30" s="545" t="n">
        <v>17</v>
      </c>
      <c r="B30" s="546" t="str">
        <f aca="false">IF(基本情報入力シート!C55="","",基本情報入力シート!C55)</f>
        <v/>
      </c>
      <c r="C30" s="546"/>
      <c r="D30" s="546"/>
      <c r="E30" s="546"/>
      <c r="F30" s="546"/>
      <c r="G30" s="546"/>
      <c r="H30" s="546"/>
      <c r="I30" s="546"/>
      <c r="J30" s="547" t="str">
        <f aca="false">IF(基本情報入力シート!M55="","",基本情報入力シート!M55)</f>
        <v/>
      </c>
      <c r="K30" s="548" t="str">
        <f aca="false">IF(基本情報入力シート!R55="","",基本情報入力シート!R55)</f>
        <v/>
      </c>
      <c r="L30" s="548" t="str">
        <f aca="false">IF(基本情報入力シート!W55="","",基本情報入力シート!W55)</f>
        <v/>
      </c>
      <c r="M30" s="547" t="str">
        <f aca="false">IF(基本情報入力シート!X55="","",基本情報入力シート!X55)</f>
        <v/>
      </c>
      <c r="N30" s="549" t="str">
        <f aca="false">IF(基本情報入力シート!Y55="","",基本情報入力シート!Y55)</f>
        <v/>
      </c>
      <c r="O30" s="550"/>
      <c r="P30" s="566"/>
      <c r="Q30" s="552"/>
      <c r="R30" s="552"/>
      <c r="S30" s="553" t="e">
        <f aca="false">IFERROR(ROUNDDOWN(Q30*VLOOKUP(N30,【参考】数式用!$AR$2:$AW$48,MATCH(P30,【参考】数式用!$AT$4:$AW$4)+2,FALSE)*0.5, 0), "")),0))</f>
        <v>#N/A</v>
      </c>
      <c r="T30" s="554"/>
      <c r="U30" s="555" t="e">
        <f aca="false">IFERROR(IF(AG30&lt;&gt;"",Q30*VLOOKUP(N30,【参考】数式用!$AG$2:$AL$48,MATCH(P30,【参考】数式用!$AI$4:$AL$4,0)+2,0), ""), ""))))</f>
        <v>#N/A</v>
      </c>
      <c r="V30" s="556"/>
      <c r="W30" s="557"/>
      <c r="X30" s="557"/>
      <c r="Y30" s="558"/>
      <c r="Z30" s="559"/>
      <c r="AA30" s="560" t="e">
        <f aca="false">IFERROR(IF(Y30="ー", "", ROUNDDOWN(Z30*VLOOKUP(N30,【参考】数式用!$AR$2:$AW$48,MATCH(Y30,【参考】数式用!$AT$4:$AW$4)+2,FALSE)*0.5, 0)), "")),0)))</f>
        <v>#N/A</v>
      </c>
      <c r="AB30" s="561"/>
      <c r="AC30" s="555" t="e">
        <f aca="false">IFERROR(IF(AG30&lt;&gt;"",Z30*VLOOKUP(N30,【参考】数式用!$AG$2:$AL$48,MATCH(Y30,【参考】数式用!$AI$4:$AL$4,0)+2,0), ""), ""))))</f>
        <v>#N/A</v>
      </c>
      <c r="AD30" s="555"/>
      <c r="AE30" s="562"/>
      <c r="AF30" s="563"/>
      <c r="AG30" s="538" t="e">
        <f aca="false">IFERROR(VLOOKUP(O30, 【参考】数式用!$AY$5:$AY$13, 1, FALSE), "")))</f>
        <v>#N/A</v>
      </c>
      <c r="AH30" s="539" t="e">
        <f aca="false">IFERROR(VLOOKUP(N30, 【参考】数式用!$BA$2:$BB$48, 2, FALSE), "")))</f>
        <v>#N/A</v>
      </c>
      <c r="AI30" s="540" t="e">
        <f aca="false">IF(AND(OR(P30="処遇改善加算Ⅰ",P30="処遇改善加算Ⅱ"),AH30="対象"), 1,"")</f>
        <v>#N/A</v>
      </c>
      <c r="AJ30" s="541" t="str">
        <f aca="false">IF(OR(Y30="処遇改善加算Ⅰ",Y30="処遇改善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K30" s="542"/>
      <c r="AL30" s="542"/>
      <c r="AM30" s="465"/>
      <c r="AN30" s="465"/>
      <c r="AO30" s="465"/>
      <c r="AP30" s="465"/>
      <c r="AQ30" s="465"/>
      <c r="AR30" s="465"/>
      <c r="AS30" s="465"/>
      <c r="AT30" s="465"/>
    </row>
    <row r="31" s="1" customFormat="true" ht="30" hidden="false" customHeight="true" outlineLevel="0" collapsed="false">
      <c r="A31" s="545" t="n">
        <v>18</v>
      </c>
      <c r="B31" s="546" t="str">
        <f aca="false">IF(基本情報入力シート!C56="","",基本情報入力シート!C56)</f>
        <v/>
      </c>
      <c r="C31" s="546"/>
      <c r="D31" s="546"/>
      <c r="E31" s="546"/>
      <c r="F31" s="546"/>
      <c r="G31" s="546"/>
      <c r="H31" s="546"/>
      <c r="I31" s="546"/>
      <c r="J31" s="547" t="str">
        <f aca="false">IF(基本情報入力シート!M56="","",基本情報入力シート!M56)</f>
        <v/>
      </c>
      <c r="K31" s="548" t="str">
        <f aca="false">IF(基本情報入力シート!R56="","",基本情報入力シート!R56)</f>
        <v/>
      </c>
      <c r="L31" s="548" t="str">
        <f aca="false">IF(基本情報入力シート!W56="","",基本情報入力シート!W56)</f>
        <v/>
      </c>
      <c r="M31" s="547" t="str">
        <f aca="false">IF(基本情報入力シート!X56="","",基本情報入力シート!X56)</f>
        <v/>
      </c>
      <c r="N31" s="549" t="str">
        <f aca="false">IF(基本情報入力シート!Y56="","",基本情報入力シート!Y56)</f>
        <v/>
      </c>
      <c r="O31" s="550"/>
      <c r="P31" s="566"/>
      <c r="Q31" s="552"/>
      <c r="R31" s="552"/>
      <c r="S31" s="553" t="e">
        <f aca="false">IFERROR(ROUNDDOWN(Q31*VLOOKUP(N31,【参考】数式用!$AR$2:$AW$48,MATCH(P31,【参考】数式用!$AT$4:$AW$4)+2,FALSE)*0.5, 0), "")),0))</f>
        <v>#N/A</v>
      </c>
      <c r="T31" s="554"/>
      <c r="U31" s="555" t="e">
        <f aca="false">IFERROR(IF(AG31&lt;&gt;"",Q31*VLOOKUP(N31,【参考】数式用!$AG$2:$AL$48,MATCH(P31,【参考】数式用!$AI$4:$AL$4,0)+2,0), ""), ""))))</f>
        <v>#N/A</v>
      </c>
      <c r="V31" s="556"/>
      <c r="W31" s="557"/>
      <c r="X31" s="557"/>
      <c r="Y31" s="558"/>
      <c r="Z31" s="559"/>
      <c r="AA31" s="560" t="e">
        <f aca="false">IFERROR(IF(Y31="ー", "", ROUNDDOWN(Z31*VLOOKUP(N31,【参考】数式用!$AR$2:$AW$48,MATCH(Y31,【参考】数式用!$AT$4:$AW$4)+2,FALSE)*0.5, 0)), "")),0)))</f>
        <v>#N/A</v>
      </c>
      <c r="AB31" s="561"/>
      <c r="AC31" s="555" t="e">
        <f aca="false">IFERROR(IF(AG31&lt;&gt;"",Z31*VLOOKUP(N31,【参考】数式用!$AG$2:$AL$48,MATCH(Y31,【参考】数式用!$AI$4:$AL$4,0)+2,0), ""), ""))))</f>
        <v>#N/A</v>
      </c>
      <c r="AD31" s="555"/>
      <c r="AE31" s="562"/>
      <c r="AF31" s="563"/>
      <c r="AG31" s="538" t="e">
        <f aca="false">IFERROR(VLOOKUP(O31, 【参考】数式用!$AY$5:$AY$13, 1, FALSE), "")))</f>
        <v>#N/A</v>
      </c>
      <c r="AH31" s="539" t="e">
        <f aca="false">IFERROR(VLOOKUP(N31, 【参考】数式用!$BA$2:$BB$48, 2, FALSE), "")))</f>
        <v>#N/A</v>
      </c>
      <c r="AI31" s="540" t="e">
        <f aca="false">IF(AND(OR(P31="処遇改善加算Ⅰ",P31="処遇改善加算Ⅱ"),AH31="対象"), 1,"")</f>
        <v>#N/A</v>
      </c>
      <c r="AJ31" s="541" t="str">
        <f aca="false">IF(OR(Y31="処遇改善加算Ⅰ",Y31="処遇改善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K31" s="542"/>
      <c r="AL31" s="542"/>
      <c r="AM31" s="465"/>
      <c r="AN31" s="465"/>
      <c r="AO31" s="465"/>
      <c r="AP31" s="465"/>
      <c r="AQ31" s="465"/>
      <c r="AR31" s="465"/>
      <c r="AS31" s="465"/>
      <c r="AT31" s="465"/>
    </row>
    <row r="32" s="1" customFormat="true" ht="30" hidden="false" customHeight="true" outlineLevel="0" collapsed="false">
      <c r="A32" s="545" t="n">
        <v>19</v>
      </c>
      <c r="B32" s="546" t="str">
        <f aca="false">IF(基本情報入力シート!C57="","",基本情報入力シート!C57)</f>
        <v/>
      </c>
      <c r="C32" s="546"/>
      <c r="D32" s="546"/>
      <c r="E32" s="546"/>
      <c r="F32" s="546"/>
      <c r="G32" s="546"/>
      <c r="H32" s="546"/>
      <c r="I32" s="546"/>
      <c r="J32" s="547" t="str">
        <f aca="false">IF(基本情報入力シート!M57="","",基本情報入力シート!M57)</f>
        <v/>
      </c>
      <c r="K32" s="548" t="str">
        <f aca="false">IF(基本情報入力シート!R57="","",基本情報入力シート!R57)</f>
        <v/>
      </c>
      <c r="L32" s="548" t="str">
        <f aca="false">IF(基本情報入力シート!W57="","",基本情報入力シート!W57)</f>
        <v/>
      </c>
      <c r="M32" s="547" t="str">
        <f aca="false">IF(基本情報入力シート!X57="","",基本情報入力シート!X57)</f>
        <v/>
      </c>
      <c r="N32" s="549" t="str">
        <f aca="false">IF(基本情報入力シート!Y57="","",基本情報入力シート!Y57)</f>
        <v/>
      </c>
      <c r="O32" s="550"/>
      <c r="P32" s="565"/>
      <c r="Q32" s="552"/>
      <c r="R32" s="552"/>
      <c r="S32" s="553" t="e">
        <f aca="false">IFERROR(ROUNDDOWN(Q32*VLOOKUP(N32,【参考】数式用!$AR$2:$AW$48,MATCH(P32,【参考】数式用!$AT$4:$AW$4)+2,FALSE)*0.5, 0), "")),0))</f>
        <v>#N/A</v>
      </c>
      <c r="T32" s="564"/>
      <c r="U32" s="555" t="e">
        <f aca="false">IFERROR(IF(AG32&lt;&gt;"",Q32*VLOOKUP(N32,【参考】数式用!$AG$2:$AL$48,MATCH(P32,【参考】数式用!$AI$4:$AL$4,0)+2,0), ""), ""))))</f>
        <v>#N/A</v>
      </c>
      <c r="V32" s="556"/>
      <c r="W32" s="557"/>
      <c r="X32" s="557"/>
      <c r="Y32" s="558"/>
      <c r="Z32" s="559"/>
      <c r="AA32" s="560" t="e">
        <f aca="false">IFERROR(IF(Y32="ー", "", ROUNDDOWN(Z32*VLOOKUP(N32,【参考】数式用!$AR$2:$AW$48,MATCH(Y32,【参考】数式用!$AT$4:$AW$4)+2,FALSE)*0.5, 0)), "")),0)))</f>
        <v>#N/A</v>
      </c>
      <c r="AB32" s="561"/>
      <c r="AC32" s="555" t="e">
        <f aca="false">IFERROR(IF(AG32&lt;&gt;"",Z32*VLOOKUP(N32,【参考】数式用!$AG$2:$AL$48,MATCH(Y32,【参考】数式用!$AI$4:$AL$4,0)+2,0), ""), ""))))</f>
        <v>#N/A</v>
      </c>
      <c r="AD32" s="555"/>
      <c r="AE32" s="562"/>
      <c r="AF32" s="563"/>
      <c r="AG32" s="538" t="e">
        <f aca="false">IFERROR(VLOOKUP(O32, 【参考】数式用!$AY$5:$AY$13, 1, FALSE), "")))</f>
        <v>#N/A</v>
      </c>
      <c r="AH32" s="539" t="e">
        <f aca="false">IFERROR(VLOOKUP(N32, 【参考】数式用!$BA$2:$BB$48, 2, FALSE), "")))</f>
        <v>#N/A</v>
      </c>
      <c r="AI32" s="540" t="e">
        <f aca="false">IF(AND(OR(P32="処遇改善加算Ⅰ",P32="処遇改善加算Ⅱ"),AH32="対象"), 1,"")</f>
        <v>#N/A</v>
      </c>
      <c r="AJ32" s="541" t="str">
        <f aca="false">IF(OR(Y32="処遇改善加算Ⅰ",Y32="処遇改善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K32" s="542"/>
      <c r="AL32" s="542"/>
      <c r="AM32" s="465"/>
      <c r="AN32" s="465"/>
      <c r="AO32" s="465"/>
      <c r="AP32" s="465"/>
      <c r="AQ32" s="465"/>
      <c r="AR32" s="465"/>
      <c r="AS32" s="465"/>
      <c r="AT32" s="465"/>
    </row>
    <row r="33" s="1" customFormat="true" ht="30" hidden="false" customHeight="true" outlineLevel="0" collapsed="false">
      <c r="A33" s="545" t="n">
        <v>20</v>
      </c>
      <c r="B33" s="546" t="str">
        <f aca="false">IF(基本情報入力シート!C58="","",基本情報入力シート!C58)</f>
        <v/>
      </c>
      <c r="C33" s="546"/>
      <c r="D33" s="546"/>
      <c r="E33" s="546"/>
      <c r="F33" s="546"/>
      <c r="G33" s="546"/>
      <c r="H33" s="546"/>
      <c r="I33" s="546"/>
      <c r="J33" s="547" t="str">
        <f aca="false">IF(基本情報入力シート!M58="","",基本情報入力シート!M58)</f>
        <v/>
      </c>
      <c r="K33" s="548" t="str">
        <f aca="false">IF(基本情報入力シート!R58="","",基本情報入力シート!R58)</f>
        <v/>
      </c>
      <c r="L33" s="548" t="str">
        <f aca="false">IF(基本情報入力シート!W58="","",基本情報入力シート!W58)</f>
        <v/>
      </c>
      <c r="M33" s="547" t="str">
        <f aca="false">IF(基本情報入力シート!X58="","",基本情報入力シート!X58)</f>
        <v/>
      </c>
      <c r="N33" s="549" t="str">
        <f aca="false">IF(基本情報入力シート!Y58="","",基本情報入力シート!Y58)</f>
        <v/>
      </c>
      <c r="O33" s="550"/>
      <c r="P33" s="565"/>
      <c r="Q33" s="552"/>
      <c r="R33" s="552"/>
      <c r="S33" s="553" t="e">
        <f aca="false">IFERROR(ROUNDDOWN(Q33*VLOOKUP(N33,【参考】数式用!$AR$2:$AW$48,MATCH(P33,【参考】数式用!$AT$4:$AW$4)+2,FALSE)*0.5, 0), "")),0))</f>
        <v>#N/A</v>
      </c>
      <c r="T33" s="554"/>
      <c r="U33" s="555" t="e">
        <f aca="false">IFERROR(IF(AG33&lt;&gt;"",Q33*VLOOKUP(N33,【参考】数式用!$AG$2:$AL$48,MATCH(P33,【参考】数式用!$AI$4:$AL$4,0)+2,0), ""), ""))))</f>
        <v>#N/A</v>
      </c>
      <c r="V33" s="556"/>
      <c r="W33" s="557"/>
      <c r="X33" s="557"/>
      <c r="Y33" s="558"/>
      <c r="Z33" s="559"/>
      <c r="AA33" s="560" t="e">
        <f aca="false">IFERROR(IF(Y33="ー", "", ROUNDDOWN(Z33*VLOOKUP(N33,【参考】数式用!$AR$2:$AW$48,MATCH(Y33,【参考】数式用!$AT$4:$AW$4)+2,FALSE)*0.5, 0)), "")),0)))</f>
        <v>#N/A</v>
      </c>
      <c r="AB33" s="561"/>
      <c r="AC33" s="555" t="e">
        <f aca="false">IFERROR(IF(AG33&lt;&gt;"",Z33*VLOOKUP(N33,【参考】数式用!$AG$2:$AL$48,MATCH(Y33,【参考】数式用!$AI$4:$AL$4,0)+2,0), ""), ""))))</f>
        <v>#N/A</v>
      </c>
      <c r="AD33" s="555"/>
      <c r="AE33" s="562"/>
      <c r="AF33" s="563"/>
      <c r="AG33" s="538" t="e">
        <f aca="false">IFERROR(VLOOKUP(O33, 【参考】数式用!$AY$5:$AY$13, 1, FALSE), "")))</f>
        <v>#N/A</v>
      </c>
      <c r="AH33" s="539" t="e">
        <f aca="false">IFERROR(VLOOKUP(N33, 【参考】数式用!$BA$2:$BB$48, 2, FALSE), "")))</f>
        <v>#N/A</v>
      </c>
      <c r="AI33" s="540" t="e">
        <f aca="false">IF(AND(OR(P33="処遇改善加算Ⅰ",P33="処遇改善加算Ⅱ"),AH33="対象"), 1,"")</f>
        <v>#N/A</v>
      </c>
      <c r="AJ33" s="541" t="str">
        <f aca="false">IF(OR(Y33="処遇改善加算Ⅰ",Y33="処遇改善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K33" s="542"/>
      <c r="AL33" s="542"/>
      <c r="AM33" s="465"/>
      <c r="AN33" s="465"/>
      <c r="AO33" s="465"/>
      <c r="AP33" s="465"/>
      <c r="AQ33" s="465"/>
      <c r="AR33" s="465"/>
      <c r="AS33" s="465"/>
      <c r="AT33" s="465"/>
    </row>
    <row r="34" s="571" customFormat="true" ht="30" hidden="false" customHeight="true" outlineLevel="0" collapsed="false">
      <c r="A34" s="545" t="n">
        <v>21</v>
      </c>
      <c r="B34" s="546" t="str">
        <f aca="false">IF(基本情報入力シート!C59="","",基本情報入力シート!C59)</f>
        <v/>
      </c>
      <c r="C34" s="546"/>
      <c r="D34" s="546"/>
      <c r="E34" s="546"/>
      <c r="F34" s="546"/>
      <c r="G34" s="546"/>
      <c r="H34" s="546"/>
      <c r="I34" s="546"/>
      <c r="J34" s="548" t="str">
        <f aca="false">IF(基本情報入力シート!M59="","",基本情報入力シート!M59)</f>
        <v/>
      </c>
      <c r="K34" s="548" t="str">
        <f aca="false">IF(基本情報入力シート!R59="","",基本情報入力シート!R59)</f>
        <v/>
      </c>
      <c r="L34" s="548" t="str">
        <f aca="false">IF(基本情報入力シート!W59="","",基本情報入力シート!W59)</f>
        <v/>
      </c>
      <c r="M34" s="548" t="str">
        <f aca="false">IF(基本情報入力シート!X59="","",基本情報入力シート!X59)</f>
        <v/>
      </c>
      <c r="N34" s="549" t="str">
        <f aca="false">IF(基本情報入力シート!Y59="","",基本情報入力シート!Y59)</f>
        <v/>
      </c>
      <c r="O34" s="550"/>
      <c r="P34" s="566"/>
      <c r="Q34" s="552"/>
      <c r="R34" s="552"/>
      <c r="S34" s="553" t="e">
        <f aca="false">IFERROR(ROUNDDOWN(Q34*VLOOKUP(N34,【参考】数式用!$AR$2:$AW$48,MATCH(P34,【参考】数式用!$AT$4:$AW$4)+2,FALSE)*0.5, 0), "")),0))</f>
        <v>#N/A</v>
      </c>
      <c r="T34" s="554"/>
      <c r="U34" s="555" t="e">
        <f aca="false">IFERROR(IF(AG34&lt;&gt;"",Q34*VLOOKUP(N34,【参考】数式用!$AG$2:$AL$48,MATCH(P34,【参考】数式用!$AI$4:$AL$4,0)+2,0), ""), ""))))</f>
        <v>#N/A</v>
      </c>
      <c r="V34" s="556"/>
      <c r="W34" s="557"/>
      <c r="X34" s="557"/>
      <c r="Y34" s="558"/>
      <c r="Z34" s="559"/>
      <c r="AA34" s="560" t="e">
        <f aca="false">IFERROR(IF(Y34="ー", "", ROUNDDOWN(Z34*VLOOKUP(N34,【参考】数式用!$AR$2:$AW$48,MATCH(Y34,【参考】数式用!$AT$4:$AW$4)+2,FALSE)*0.5, 0)), "")),0)))</f>
        <v>#N/A</v>
      </c>
      <c r="AB34" s="561"/>
      <c r="AC34" s="555" t="e">
        <f aca="false">IFERROR(IF(AG34&lt;&gt;"",Z34*VLOOKUP(N34,【参考】数式用!$AG$2:$AL$48,MATCH(Y34,【参考】数式用!$AI$4:$AL$4,0)+2,0), ""), ""))))</f>
        <v>#N/A</v>
      </c>
      <c r="AD34" s="555"/>
      <c r="AE34" s="562"/>
      <c r="AF34" s="563"/>
      <c r="AG34" s="567" t="e">
        <f aca="false">IFERROR(VLOOKUP(O34, 【参考】数式用!$AY$5:$AY$13, 1, FALSE), "")))</f>
        <v>#N/A</v>
      </c>
      <c r="AH34" s="568" t="e">
        <f aca="false">IFERROR(VLOOKUP(N34, 【参考】数式用!$BA$2:$BB$48, 2, FALSE), "")))</f>
        <v>#N/A</v>
      </c>
      <c r="AI34" s="569" t="e">
        <f aca="false">IF(AND(OR(P34="処遇改善加算Ⅰ",P34="処遇改善加算Ⅱ"),AH34="対象"), 1,"")</f>
        <v>#N/A</v>
      </c>
      <c r="AJ34" s="570" t="str">
        <f aca="false">IF(OR(Y34="処遇改善加算Ⅰ",Y34="処遇改善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K34" s="542"/>
      <c r="AL34" s="542"/>
      <c r="AM34" s="519"/>
      <c r="AN34" s="519"/>
      <c r="AO34" s="519"/>
      <c r="AP34" s="519"/>
      <c r="AQ34" s="519"/>
      <c r="AR34" s="519"/>
      <c r="AS34" s="519"/>
      <c r="AT34" s="519"/>
    </row>
    <row r="35" s="1" customFormat="true" ht="30" hidden="false" customHeight="true" outlineLevel="0" collapsed="false">
      <c r="A35" s="572" t="n">
        <v>22</v>
      </c>
      <c r="B35" s="573" t="str">
        <f aca="false">IF(基本情報入力シート!C60="","",基本情報入力シート!C60)</f>
        <v/>
      </c>
      <c r="C35" s="573"/>
      <c r="D35" s="573"/>
      <c r="E35" s="573"/>
      <c r="F35" s="573"/>
      <c r="G35" s="573"/>
      <c r="H35" s="573"/>
      <c r="I35" s="573"/>
      <c r="J35" s="574" t="str">
        <f aca="false">IF(基本情報入力シート!M60="","",基本情報入力シート!M60)</f>
        <v/>
      </c>
      <c r="K35" s="575" t="str">
        <f aca="false">IF(基本情報入力シート!R60="","",基本情報入力シート!R60)</f>
        <v/>
      </c>
      <c r="L35" s="575" t="str">
        <f aca="false">IF(基本情報入力シート!W60="","",基本情報入力シート!W60)</f>
        <v/>
      </c>
      <c r="M35" s="574" t="str">
        <f aca="false">IF(基本情報入力シート!X60="","",基本情報入力シート!X60)</f>
        <v/>
      </c>
      <c r="N35" s="576" t="str">
        <f aca="false">IF(基本情報入力シート!Y60="","",基本情報入力シート!Y60)</f>
        <v/>
      </c>
      <c r="O35" s="550"/>
      <c r="P35" s="566"/>
      <c r="Q35" s="552"/>
      <c r="R35" s="552"/>
      <c r="S35" s="577" t="e">
        <f aca="false">IFERROR(ROUNDDOWN(Q35*VLOOKUP(N35,【参考】数式用!$AR$2:$AW$48,MATCH(P35,【参考】数式用!$AT$4:$AW$4)+2,FALSE)*0.5, 0), "")),0))</f>
        <v>#N/A</v>
      </c>
      <c r="T35" s="564"/>
      <c r="U35" s="578" t="e">
        <f aca="false">IFERROR(IF(AG35&lt;&gt;"",Q35*VLOOKUP(N35,【参考】数式用!$AG$2:$AL$48,MATCH(P35,【参考】数式用!$AI$4:$AL$4,0)+2,0), ""), ""))))</f>
        <v>#N/A</v>
      </c>
      <c r="V35" s="579"/>
      <c r="W35" s="557"/>
      <c r="X35" s="557"/>
      <c r="Y35" s="558"/>
      <c r="Z35" s="580"/>
      <c r="AA35" s="581" t="e">
        <f aca="false">IFERROR(IF(Y35="ー", "", ROUNDDOWN(Z35*VLOOKUP(N35,【参考】数式用!$AR$2:$AW$48,MATCH(Y35,【参考】数式用!$AT$4:$AW$4)+2,FALSE)*0.5, 0)), "")),0)))</f>
        <v>#N/A</v>
      </c>
      <c r="AB35" s="582"/>
      <c r="AC35" s="578" t="e">
        <f aca="false">IFERROR(IF(AG35&lt;&gt;"",Z35*VLOOKUP(N35,【参考】数式用!$AG$2:$AL$48,MATCH(Y35,【参考】数式用!$AI$4:$AL$4,0)+2,0), ""), ""))))</f>
        <v>#N/A</v>
      </c>
      <c r="AD35" s="578"/>
      <c r="AE35" s="583"/>
      <c r="AF35" s="557"/>
      <c r="AG35" s="584" t="e">
        <f aca="false">IFERROR(VLOOKUP(O35, 【参考】数式用!$AY$5:$AY$13, 1, FALSE), "")))</f>
        <v>#N/A</v>
      </c>
      <c r="AH35" s="585" t="e">
        <f aca="false">IFERROR(VLOOKUP(N35, 【参考】数式用!$BA$2:$BB$48, 2, FALSE), "")))</f>
        <v>#N/A</v>
      </c>
      <c r="AI35" s="586" t="e">
        <f aca="false">IF(AND(OR(P35="処遇改善加算Ⅰ",P35="処遇改善加算Ⅱ"),AH35="対象"), 1,"")</f>
        <v>#N/A</v>
      </c>
      <c r="AJ35" s="587" t="str">
        <f aca="false">IF(OR(Y35="処遇改善加算Ⅰ",Y35="処遇改善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K35" s="542"/>
      <c r="AL35" s="542"/>
      <c r="AM35" s="465"/>
      <c r="AN35" s="465"/>
      <c r="AO35" s="465"/>
      <c r="AP35" s="465"/>
      <c r="AQ35" s="465"/>
      <c r="AR35" s="465"/>
      <c r="AS35" s="465"/>
      <c r="AT35" s="465"/>
    </row>
    <row r="36" s="1" customFormat="true" ht="30" hidden="false" customHeight="true" outlineLevel="0" collapsed="false">
      <c r="A36" s="545" t="n">
        <v>23</v>
      </c>
      <c r="B36" s="546" t="str">
        <f aca="false">IF(基本情報入力シート!C61="","",基本情報入力シート!C61)</f>
        <v/>
      </c>
      <c r="C36" s="546"/>
      <c r="D36" s="546"/>
      <c r="E36" s="546"/>
      <c r="F36" s="546"/>
      <c r="G36" s="546"/>
      <c r="H36" s="546"/>
      <c r="I36" s="546"/>
      <c r="J36" s="547" t="str">
        <f aca="false">IF(基本情報入力シート!M61="","",基本情報入力シート!M61)</f>
        <v/>
      </c>
      <c r="K36" s="548" t="str">
        <f aca="false">IF(基本情報入力シート!R61="","",基本情報入力シート!R61)</f>
        <v/>
      </c>
      <c r="L36" s="548" t="str">
        <f aca="false">IF(基本情報入力シート!W61="","",基本情報入力シート!W61)</f>
        <v/>
      </c>
      <c r="M36" s="547" t="str">
        <f aca="false">IF(基本情報入力シート!X61="","",基本情報入力シート!X61)</f>
        <v/>
      </c>
      <c r="N36" s="549" t="str">
        <f aca="false">IF(基本情報入力シート!Y61="","",基本情報入力シート!Y61)</f>
        <v/>
      </c>
      <c r="O36" s="550"/>
      <c r="P36" s="565"/>
      <c r="Q36" s="552"/>
      <c r="R36" s="552"/>
      <c r="S36" s="553" t="e">
        <f aca="false">IFERROR(ROUNDDOWN(Q36*VLOOKUP(N36,【参考】数式用!$AR$2:$AW$48,MATCH(P36,【参考】数式用!$AT$4:$AW$4)+2,FALSE)*0.5, 0), "")),0))</f>
        <v>#N/A</v>
      </c>
      <c r="T36" s="554"/>
      <c r="U36" s="555" t="e">
        <f aca="false">IFERROR(IF(AG36&lt;&gt;"",Q36*VLOOKUP(N36,【参考】数式用!$AG$2:$AL$48,MATCH(P36,【参考】数式用!$AI$4:$AL$4,0)+2,0), ""), ""))))</f>
        <v>#N/A</v>
      </c>
      <c r="V36" s="556"/>
      <c r="W36" s="557"/>
      <c r="X36" s="557"/>
      <c r="Y36" s="558"/>
      <c r="Z36" s="559"/>
      <c r="AA36" s="560" t="e">
        <f aca="false">IFERROR(IF(Y36="ー", "", ROUNDDOWN(Z36*VLOOKUP(N36,【参考】数式用!$AR$2:$AW$48,MATCH(Y36,【参考】数式用!$AT$4:$AW$4)+2,FALSE)*0.5, 0)), "")),0)))</f>
        <v>#N/A</v>
      </c>
      <c r="AB36" s="561"/>
      <c r="AC36" s="555" t="e">
        <f aca="false">IFERROR(IF(AG36&lt;&gt;"",Z36*VLOOKUP(N36,【参考】数式用!$AG$2:$AL$48,MATCH(Y36,【参考】数式用!$AI$4:$AL$4,0)+2,0), ""), ""))))</f>
        <v>#N/A</v>
      </c>
      <c r="AD36" s="555"/>
      <c r="AE36" s="562"/>
      <c r="AF36" s="563"/>
      <c r="AG36" s="538" t="e">
        <f aca="false">IFERROR(VLOOKUP(O36, 【参考】数式用!$AY$5:$AY$13, 1, FALSE), "")))</f>
        <v>#N/A</v>
      </c>
      <c r="AH36" s="539" t="e">
        <f aca="false">IFERROR(VLOOKUP(N36, 【参考】数式用!$BA$2:$BB$48, 2, FALSE), "")))</f>
        <v>#N/A</v>
      </c>
      <c r="AI36" s="540" t="e">
        <f aca="false">IF(AND(OR(P36="処遇改善加算Ⅰ",P36="処遇改善加算Ⅱ"),AH36="対象"), 1,"")</f>
        <v>#N/A</v>
      </c>
      <c r="AJ36" s="541" t="str">
        <f aca="false">IF(OR(Y36="処遇改善加算Ⅰ",Y36="処遇改善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K36" s="542"/>
      <c r="AL36" s="542"/>
      <c r="AM36" s="465"/>
      <c r="AN36" s="465"/>
      <c r="AO36" s="465"/>
      <c r="AP36" s="465"/>
      <c r="AQ36" s="465"/>
      <c r="AR36" s="465"/>
      <c r="AS36" s="465"/>
      <c r="AT36" s="465"/>
    </row>
    <row r="37" s="1" customFormat="true" ht="30" hidden="false" customHeight="true" outlineLevel="0" collapsed="false">
      <c r="A37" s="545" t="n">
        <v>24</v>
      </c>
      <c r="B37" s="546" t="str">
        <f aca="false">IF(基本情報入力シート!C62="","",基本情報入力シート!C62)</f>
        <v/>
      </c>
      <c r="C37" s="546"/>
      <c r="D37" s="546"/>
      <c r="E37" s="546"/>
      <c r="F37" s="546"/>
      <c r="G37" s="546"/>
      <c r="H37" s="546"/>
      <c r="I37" s="546"/>
      <c r="J37" s="547" t="str">
        <f aca="false">IF(基本情報入力シート!M62="","",基本情報入力シート!M62)</f>
        <v/>
      </c>
      <c r="K37" s="548" t="str">
        <f aca="false">IF(基本情報入力シート!R62="","",基本情報入力シート!R62)</f>
        <v/>
      </c>
      <c r="L37" s="548" t="str">
        <f aca="false">IF(基本情報入力シート!W62="","",基本情報入力シート!W62)</f>
        <v/>
      </c>
      <c r="M37" s="547" t="str">
        <f aca="false">IF(基本情報入力シート!X62="","",基本情報入力シート!X62)</f>
        <v/>
      </c>
      <c r="N37" s="549" t="str">
        <f aca="false">IF(基本情報入力シート!Y62="","",基本情報入力シート!Y62)</f>
        <v/>
      </c>
      <c r="O37" s="550"/>
      <c r="P37" s="566"/>
      <c r="Q37" s="552"/>
      <c r="R37" s="552"/>
      <c r="S37" s="553" t="e">
        <f aca="false">IFERROR(ROUNDDOWN(Q37*VLOOKUP(N37,【参考】数式用!$AR$2:$AW$48,MATCH(P37,【参考】数式用!$AT$4:$AW$4)+2,FALSE)*0.5, 0), "")),0))</f>
        <v>#N/A</v>
      </c>
      <c r="T37" s="554"/>
      <c r="U37" s="555" t="e">
        <f aca="false">IFERROR(IF(AG37&lt;&gt;"",Q37*VLOOKUP(N37,【参考】数式用!$AG$2:$AL$48,MATCH(P37,【参考】数式用!$AI$4:$AL$4,0)+2,0), ""), ""))))</f>
        <v>#N/A</v>
      </c>
      <c r="V37" s="556"/>
      <c r="W37" s="557"/>
      <c r="X37" s="557"/>
      <c r="Y37" s="558"/>
      <c r="Z37" s="559"/>
      <c r="AA37" s="560" t="e">
        <f aca="false">IFERROR(IF(Y37="ー", "", ROUNDDOWN(Z37*VLOOKUP(N37,【参考】数式用!$AR$2:$AW$48,MATCH(Y37,【参考】数式用!$AT$4:$AW$4)+2,FALSE)*0.5, 0)), "")),0)))</f>
        <v>#N/A</v>
      </c>
      <c r="AB37" s="561"/>
      <c r="AC37" s="555" t="e">
        <f aca="false">IFERROR(IF(AG37&lt;&gt;"",Z37*VLOOKUP(N37,【参考】数式用!$AG$2:$AL$48,MATCH(Y37,【参考】数式用!$AI$4:$AL$4,0)+2,0), ""), ""))))</f>
        <v>#N/A</v>
      </c>
      <c r="AD37" s="555"/>
      <c r="AE37" s="562"/>
      <c r="AF37" s="563"/>
      <c r="AG37" s="538" t="e">
        <f aca="false">IFERROR(VLOOKUP(O37, 【参考】数式用!$AY$5:$AY$13, 1, FALSE), "")))</f>
        <v>#N/A</v>
      </c>
      <c r="AH37" s="539" t="e">
        <f aca="false">IFERROR(VLOOKUP(N37, 【参考】数式用!$BA$2:$BB$48, 2, FALSE), "")))</f>
        <v>#N/A</v>
      </c>
      <c r="AI37" s="540" t="e">
        <f aca="false">IF(AND(OR(P37="処遇改善加算Ⅰ",P37="処遇改善加算Ⅱ"),AH37="対象"), 1,"")</f>
        <v>#N/A</v>
      </c>
      <c r="AJ37" s="541" t="str">
        <f aca="false">IF(OR(Y37="処遇改善加算Ⅰ",Y37="処遇改善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K37" s="542"/>
      <c r="AL37" s="542"/>
      <c r="AM37" s="465"/>
      <c r="AN37" s="465"/>
      <c r="AO37" s="465"/>
      <c r="AP37" s="465"/>
      <c r="AQ37" s="465"/>
      <c r="AR37" s="465"/>
      <c r="AS37" s="465"/>
      <c r="AT37" s="465"/>
    </row>
    <row r="38" s="1" customFormat="true" ht="30" hidden="false" customHeight="true" outlineLevel="0" collapsed="false">
      <c r="A38" s="545" t="n">
        <v>25</v>
      </c>
      <c r="B38" s="546" t="str">
        <f aca="false">IF(基本情報入力シート!C63="","",基本情報入力シート!C63)</f>
        <v/>
      </c>
      <c r="C38" s="546"/>
      <c r="D38" s="546"/>
      <c r="E38" s="546"/>
      <c r="F38" s="546"/>
      <c r="G38" s="546"/>
      <c r="H38" s="546"/>
      <c r="I38" s="546"/>
      <c r="J38" s="547" t="str">
        <f aca="false">IF(基本情報入力シート!M63="","",基本情報入力シート!M63)</f>
        <v/>
      </c>
      <c r="K38" s="548" t="str">
        <f aca="false">IF(基本情報入力シート!R63="","",基本情報入力シート!R63)</f>
        <v/>
      </c>
      <c r="L38" s="548" t="str">
        <f aca="false">IF(基本情報入力シート!W63="","",基本情報入力シート!W63)</f>
        <v/>
      </c>
      <c r="M38" s="547" t="str">
        <f aca="false">IF(基本情報入力シート!X63="","",基本情報入力シート!X63)</f>
        <v/>
      </c>
      <c r="N38" s="549" t="str">
        <f aca="false">IF(基本情報入力シート!Y63="","",基本情報入力シート!Y63)</f>
        <v/>
      </c>
      <c r="O38" s="550"/>
      <c r="P38" s="566"/>
      <c r="Q38" s="552"/>
      <c r="R38" s="552"/>
      <c r="S38" s="553" t="e">
        <f aca="false">IFERROR(ROUNDDOWN(Q38*VLOOKUP(N38,【参考】数式用!$AR$2:$AW$48,MATCH(P38,【参考】数式用!$AT$4:$AW$4)+2,FALSE)*0.5, 0), "")),0))</f>
        <v>#N/A</v>
      </c>
      <c r="T38" s="564"/>
      <c r="U38" s="555" t="e">
        <f aca="false">IFERROR(IF(AG38&lt;&gt;"",Q38*VLOOKUP(N38,【参考】数式用!$AG$2:$AL$48,MATCH(P38,【参考】数式用!$AI$4:$AL$4,0)+2,0), ""), ""))))</f>
        <v>#N/A</v>
      </c>
      <c r="V38" s="556"/>
      <c r="W38" s="557"/>
      <c r="X38" s="557"/>
      <c r="Y38" s="558"/>
      <c r="Z38" s="559"/>
      <c r="AA38" s="560" t="e">
        <f aca="false">IFERROR(IF(Y38="ー", "", ROUNDDOWN(Z38*VLOOKUP(N38,【参考】数式用!$AR$2:$AW$48,MATCH(Y38,【参考】数式用!$AT$4:$AW$4)+2,FALSE)*0.5, 0)), "")),0)))</f>
        <v>#N/A</v>
      </c>
      <c r="AB38" s="561"/>
      <c r="AC38" s="555" t="e">
        <f aca="false">IFERROR(IF(AG38&lt;&gt;"",Z38*VLOOKUP(N38,【参考】数式用!$AG$2:$AL$48,MATCH(Y38,【参考】数式用!$AI$4:$AL$4,0)+2,0), ""), ""))))</f>
        <v>#N/A</v>
      </c>
      <c r="AD38" s="555"/>
      <c r="AE38" s="562"/>
      <c r="AF38" s="563"/>
      <c r="AG38" s="538" t="e">
        <f aca="false">IFERROR(VLOOKUP(O38, 【参考】数式用!$AY$5:$AY$13, 1, FALSE), "")))</f>
        <v>#N/A</v>
      </c>
      <c r="AH38" s="539" t="e">
        <f aca="false">IFERROR(VLOOKUP(N38, 【参考】数式用!$BA$2:$BB$48, 2, FALSE), "")))</f>
        <v>#N/A</v>
      </c>
      <c r="AI38" s="540" t="e">
        <f aca="false">IF(AND(OR(P38="処遇改善加算Ⅰ",P38="処遇改善加算Ⅱ"),AH38="対象"), 1,"")</f>
        <v>#N/A</v>
      </c>
      <c r="AJ38" s="541" t="str">
        <f aca="false">IF(OR(Y38="処遇改善加算Ⅰ",Y38="処遇改善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K38" s="542"/>
      <c r="AL38" s="542"/>
      <c r="AM38" s="465"/>
      <c r="AN38" s="465"/>
      <c r="AO38" s="465"/>
      <c r="AP38" s="465"/>
      <c r="AQ38" s="465"/>
      <c r="AR38" s="465"/>
      <c r="AS38" s="465"/>
      <c r="AT38" s="465"/>
    </row>
    <row r="39" s="1" customFormat="true" ht="30" hidden="false" customHeight="true" outlineLevel="0" collapsed="false">
      <c r="A39" s="545" t="n">
        <v>26</v>
      </c>
      <c r="B39" s="546" t="str">
        <f aca="false">IF(基本情報入力シート!C64="","",基本情報入力シート!C64)</f>
        <v/>
      </c>
      <c r="C39" s="546"/>
      <c r="D39" s="546"/>
      <c r="E39" s="546"/>
      <c r="F39" s="546"/>
      <c r="G39" s="546"/>
      <c r="H39" s="546"/>
      <c r="I39" s="546"/>
      <c r="J39" s="547" t="str">
        <f aca="false">IF(基本情報入力シート!M64="","",基本情報入力シート!M64)</f>
        <v/>
      </c>
      <c r="K39" s="548" t="str">
        <f aca="false">IF(基本情報入力シート!R64="","",基本情報入力シート!R64)</f>
        <v/>
      </c>
      <c r="L39" s="548" t="str">
        <f aca="false">IF(基本情報入力シート!W64="","",基本情報入力シート!W64)</f>
        <v/>
      </c>
      <c r="M39" s="547" t="str">
        <f aca="false">IF(基本情報入力シート!X64="","",基本情報入力シート!X64)</f>
        <v/>
      </c>
      <c r="N39" s="549" t="str">
        <f aca="false">IF(基本情報入力シート!Y64="","",基本情報入力シート!Y64)</f>
        <v/>
      </c>
      <c r="O39" s="550"/>
      <c r="P39" s="565"/>
      <c r="Q39" s="552"/>
      <c r="R39" s="552"/>
      <c r="S39" s="553" t="e">
        <f aca="false">IFERROR(ROUNDDOWN(Q39*VLOOKUP(N39,【参考】数式用!$AR$2:$AW$48,MATCH(P39,【参考】数式用!$AT$4:$AW$4)+2,FALSE)*0.5, 0), "")),0))</f>
        <v>#N/A</v>
      </c>
      <c r="T39" s="554"/>
      <c r="U39" s="555" t="e">
        <f aca="false">IFERROR(IF(AG39&lt;&gt;"",Q39*VLOOKUP(N39,【参考】数式用!$AG$2:$AL$48,MATCH(P39,【参考】数式用!$AI$4:$AL$4,0)+2,0), ""), ""))))</f>
        <v>#N/A</v>
      </c>
      <c r="V39" s="556"/>
      <c r="W39" s="557"/>
      <c r="X39" s="557"/>
      <c r="Y39" s="558"/>
      <c r="Z39" s="559"/>
      <c r="AA39" s="560" t="e">
        <f aca="false">IFERROR(IF(Y39="ー", "", ROUNDDOWN(Z39*VLOOKUP(N39,【参考】数式用!$AR$2:$AW$48,MATCH(Y39,【参考】数式用!$AT$4:$AW$4)+2,FALSE)*0.5, 0)), "")),0)))</f>
        <v>#N/A</v>
      </c>
      <c r="AB39" s="561"/>
      <c r="AC39" s="555" t="e">
        <f aca="false">IFERROR(IF(AG39&lt;&gt;"",Z39*VLOOKUP(N39,【参考】数式用!$AG$2:$AL$48,MATCH(Y39,【参考】数式用!$AI$4:$AL$4,0)+2,0), ""), ""))))</f>
        <v>#N/A</v>
      </c>
      <c r="AD39" s="555"/>
      <c r="AE39" s="562"/>
      <c r="AF39" s="563"/>
      <c r="AG39" s="538" t="e">
        <f aca="false">IFERROR(VLOOKUP(O39, 【参考】数式用!$AY$5:$AY$13, 1, FALSE), "")))</f>
        <v>#N/A</v>
      </c>
      <c r="AH39" s="539" t="e">
        <f aca="false">IFERROR(VLOOKUP(N39, 【参考】数式用!$BA$2:$BB$48, 2, FALSE), "")))</f>
        <v>#N/A</v>
      </c>
      <c r="AI39" s="540" t="e">
        <f aca="false">IF(AND(OR(P39="処遇改善加算Ⅰ",P39="処遇改善加算Ⅱ"),AH39="対象"), 1,"")</f>
        <v>#N/A</v>
      </c>
      <c r="AJ39" s="541" t="str">
        <f aca="false">IF(OR(Y39="処遇改善加算Ⅰ",Y39="処遇改善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K39" s="542"/>
      <c r="AL39" s="542"/>
      <c r="AM39" s="465"/>
      <c r="AN39" s="465"/>
      <c r="AO39" s="465"/>
      <c r="AP39" s="465"/>
      <c r="AQ39" s="465"/>
      <c r="AR39" s="465"/>
      <c r="AS39" s="465"/>
      <c r="AT39" s="465"/>
    </row>
    <row r="40" s="1" customFormat="true" ht="30" hidden="false" customHeight="true" outlineLevel="0" collapsed="false">
      <c r="A40" s="545" t="n">
        <v>27</v>
      </c>
      <c r="B40" s="546" t="str">
        <f aca="false">IF(基本情報入力シート!C65="","",基本情報入力シート!C65)</f>
        <v/>
      </c>
      <c r="C40" s="546"/>
      <c r="D40" s="546"/>
      <c r="E40" s="546"/>
      <c r="F40" s="546"/>
      <c r="G40" s="546"/>
      <c r="H40" s="546"/>
      <c r="I40" s="546"/>
      <c r="J40" s="547" t="str">
        <f aca="false">IF(基本情報入力シート!M65="","",基本情報入力シート!M65)</f>
        <v/>
      </c>
      <c r="K40" s="548" t="str">
        <f aca="false">IF(基本情報入力シート!R65="","",基本情報入力シート!R65)</f>
        <v/>
      </c>
      <c r="L40" s="548" t="str">
        <f aca="false">IF(基本情報入力シート!W65="","",基本情報入力シート!W65)</f>
        <v/>
      </c>
      <c r="M40" s="547" t="str">
        <f aca="false">IF(基本情報入力シート!X65="","",基本情報入力シート!X65)</f>
        <v/>
      </c>
      <c r="N40" s="549" t="str">
        <f aca="false">IF(基本情報入力シート!Y65="","",基本情報入力シート!Y65)</f>
        <v/>
      </c>
      <c r="O40" s="550"/>
      <c r="P40" s="565"/>
      <c r="Q40" s="552"/>
      <c r="R40" s="552"/>
      <c r="S40" s="553" t="e">
        <f aca="false">IFERROR(ROUNDDOWN(Q40*VLOOKUP(N40,【参考】数式用!$AR$2:$AW$48,MATCH(P40,【参考】数式用!$AT$4:$AW$4)+2,FALSE)*0.5, 0), "")),0))</f>
        <v>#N/A</v>
      </c>
      <c r="T40" s="554"/>
      <c r="U40" s="555" t="e">
        <f aca="false">IFERROR(IF(AG40&lt;&gt;"",Q40*VLOOKUP(N40,【参考】数式用!$AG$2:$AL$48,MATCH(P40,【参考】数式用!$AI$4:$AL$4,0)+2,0), ""), ""))))</f>
        <v>#N/A</v>
      </c>
      <c r="V40" s="556"/>
      <c r="W40" s="557"/>
      <c r="X40" s="557"/>
      <c r="Y40" s="558"/>
      <c r="Z40" s="559"/>
      <c r="AA40" s="560" t="e">
        <f aca="false">IFERROR(IF(Y40="ー", "", ROUNDDOWN(Z40*VLOOKUP(N40,【参考】数式用!$AR$2:$AW$48,MATCH(Y40,【参考】数式用!$AT$4:$AW$4)+2,FALSE)*0.5, 0)), "")),0)))</f>
        <v>#N/A</v>
      </c>
      <c r="AB40" s="561"/>
      <c r="AC40" s="555" t="e">
        <f aca="false">IFERROR(IF(AG40&lt;&gt;"",Z40*VLOOKUP(N40,【参考】数式用!$AG$2:$AL$48,MATCH(Y40,【参考】数式用!$AI$4:$AL$4,0)+2,0), ""), ""))))</f>
        <v>#N/A</v>
      </c>
      <c r="AD40" s="555"/>
      <c r="AE40" s="562"/>
      <c r="AF40" s="563"/>
      <c r="AG40" s="538" t="e">
        <f aca="false">IFERROR(VLOOKUP(O40, 【参考】数式用!$AY$5:$AY$13, 1, FALSE), "")))</f>
        <v>#N/A</v>
      </c>
      <c r="AH40" s="539" t="e">
        <f aca="false">IFERROR(VLOOKUP(N40, 【参考】数式用!$BA$2:$BB$48, 2, FALSE), "")))</f>
        <v>#N/A</v>
      </c>
      <c r="AI40" s="540" t="e">
        <f aca="false">IF(AND(OR(P40="処遇改善加算Ⅰ",P40="処遇改善加算Ⅱ"),AH40="対象"), 1,"")</f>
        <v>#N/A</v>
      </c>
      <c r="AJ40" s="541" t="str">
        <f aca="false">IF(OR(Y40="処遇改善加算Ⅰ",Y40="処遇改善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K40" s="542"/>
      <c r="AL40" s="542"/>
      <c r="AM40" s="465"/>
      <c r="AN40" s="465"/>
      <c r="AO40" s="465"/>
      <c r="AP40" s="465"/>
      <c r="AQ40" s="465"/>
      <c r="AR40" s="465"/>
      <c r="AS40" s="465"/>
      <c r="AT40" s="465"/>
    </row>
    <row r="41" s="1" customFormat="true" ht="30" hidden="false" customHeight="true" outlineLevel="0" collapsed="false">
      <c r="A41" s="545" t="n">
        <v>28</v>
      </c>
      <c r="B41" s="546" t="str">
        <f aca="false">IF(基本情報入力シート!C66="","",基本情報入力シート!C66)</f>
        <v/>
      </c>
      <c r="C41" s="546"/>
      <c r="D41" s="546"/>
      <c r="E41" s="546"/>
      <c r="F41" s="546"/>
      <c r="G41" s="546"/>
      <c r="H41" s="546"/>
      <c r="I41" s="546"/>
      <c r="J41" s="547" t="str">
        <f aca="false">IF(基本情報入力シート!M66="","",基本情報入力シート!M66)</f>
        <v/>
      </c>
      <c r="K41" s="548" t="str">
        <f aca="false">IF(基本情報入力シート!R66="","",基本情報入力シート!R66)</f>
        <v/>
      </c>
      <c r="L41" s="548" t="str">
        <f aca="false">IF(基本情報入力シート!W66="","",基本情報入力シート!W66)</f>
        <v/>
      </c>
      <c r="M41" s="547" t="str">
        <f aca="false">IF(基本情報入力シート!X66="","",基本情報入力シート!X66)</f>
        <v/>
      </c>
      <c r="N41" s="549" t="str">
        <f aca="false">IF(基本情報入力シート!Y66="","",基本情報入力シート!Y66)</f>
        <v/>
      </c>
      <c r="O41" s="550"/>
      <c r="P41" s="566"/>
      <c r="Q41" s="552"/>
      <c r="R41" s="552"/>
      <c r="S41" s="553" t="e">
        <f aca="false">IFERROR(ROUNDDOWN(Q41*VLOOKUP(N41,【参考】数式用!$AR$2:$AW$48,MATCH(P41,【参考】数式用!$AT$4:$AW$4)+2,FALSE)*0.5, 0), "")),0))</f>
        <v>#N/A</v>
      </c>
      <c r="T41" s="564"/>
      <c r="U41" s="555" t="e">
        <f aca="false">IFERROR(IF(AG41&lt;&gt;"",Q41*VLOOKUP(N41,【参考】数式用!$AG$2:$AL$48,MATCH(P41,【参考】数式用!$AI$4:$AL$4,0)+2,0), ""), ""))))</f>
        <v>#N/A</v>
      </c>
      <c r="V41" s="556"/>
      <c r="W41" s="557"/>
      <c r="X41" s="557"/>
      <c r="Y41" s="558"/>
      <c r="Z41" s="559"/>
      <c r="AA41" s="560" t="e">
        <f aca="false">IFERROR(IF(Y41="ー", "", ROUNDDOWN(Z41*VLOOKUP(N41,【参考】数式用!$AR$2:$AW$48,MATCH(Y41,【参考】数式用!$AT$4:$AW$4)+2,FALSE)*0.5, 0)), "")),0)))</f>
        <v>#N/A</v>
      </c>
      <c r="AB41" s="561"/>
      <c r="AC41" s="555" t="e">
        <f aca="false">IFERROR(IF(AG41&lt;&gt;"",Z41*VLOOKUP(N41,【参考】数式用!$AG$2:$AL$48,MATCH(Y41,【参考】数式用!$AI$4:$AL$4,0)+2,0), ""), ""))))</f>
        <v>#N/A</v>
      </c>
      <c r="AD41" s="555"/>
      <c r="AE41" s="562"/>
      <c r="AF41" s="563"/>
      <c r="AG41" s="538" t="e">
        <f aca="false">IFERROR(VLOOKUP(O41, 【参考】数式用!$AY$5:$AY$13, 1, FALSE), "")))</f>
        <v>#N/A</v>
      </c>
      <c r="AH41" s="539" t="e">
        <f aca="false">IFERROR(VLOOKUP(N41, 【参考】数式用!$BA$2:$BB$48, 2, FALSE), "")))</f>
        <v>#N/A</v>
      </c>
      <c r="AI41" s="540" t="e">
        <f aca="false">IF(AND(OR(P41="処遇改善加算Ⅰ",P41="処遇改善加算Ⅱ"),AH41="対象"), 1,"")</f>
        <v>#N/A</v>
      </c>
      <c r="AJ41" s="541" t="str">
        <f aca="false">IF(OR(Y41="処遇改善加算Ⅰ",Y41="処遇改善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K41" s="542"/>
      <c r="AL41" s="542"/>
      <c r="AM41" s="465"/>
      <c r="AN41" s="465"/>
      <c r="AO41" s="465"/>
      <c r="AP41" s="465"/>
      <c r="AQ41" s="465"/>
      <c r="AR41" s="465"/>
      <c r="AS41" s="465"/>
      <c r="AT41" s="465"/>
    </row>
    <row r="42" s="1" customFormat="true" ht="30" hidden="false" customHeight="true" outlineLevel="0" collapsed="false">
      <c r="A42" s="545" t="n">
        <v>29</v>
      </c>
      <c r="B42" s="546" t="str">
        <f aca="false">IF(基本情報入力シート!C67="","",基本情報入力シート!C67)</f>
        <v/>
      </c>
      <c r="C42" s="546"/>
      <c r="D42" s="546"/>
      <c r="E42" s="546"/>
      <c r="F42" s="546"/>
      <c r="G42" s="546"/>
      <c r="H42" s="546"/>
      <c r="I42" s="546"/>
      <c r="J42" s="547" t="str">
        <f aca="false">IF(基本情報入力シート!M67="","",基本情報入力シート!M67)</f>
        <v/>
      </c>
      <c r="K42" s="548" t="str">
        <f aca="false">IF(基本情報入力シート!R67="","",基本情報入力シート!R67)</f>
        <v/>
      </c>
      <c r="L42" s="548" t="str">
        <f aca="false">IF(基本情報入力シート!W67="","",基本情報入力シート!W67)</f>
        <v/>
      </c>
      <c r="M42" s="547" t="str">
        <f aca="false">IF(基本情報入力シート!X67="","",基本情報入力シート!X67)</f>
        <v/>
      </c>
      <c r="N42" s="549" t="str">
        <f aca="false">IF(基本情報入力シート!Y67="","",基本情報入力シート!Y67)</f>
        <v/>
      </c>
      <c r="O42" s="550"/>
      <c r="P42" s="566"/>
      <c r="Q42" s="552"/>
      <c r="R42" s="552"/>
      <c r="S42" s="553" t="e">
        <f aca="false">IFERROR(ROUNDDOWN(Q42*VLOOKUP(N42,【参考】数式用!$AR$2:$AW$48,MATCH(P42,【参考】数式用!$AT$4:$AW$4)+2,FALSE)*0.5, 0), "")),0))</f>
        <v>#N/A</v>
      </c>
      <c r="T42" s="554"/>
      <c r="U42" s="555" t="e">
        <f aca="false">IFERROR(IF(AG42&lt;&gt;"",Q42*VLOOKUP(N42,【参考】数式用!$AG$2:$AL$48,MATCH(P42,【参考】数式用!$AI$4:$AL$4,0)+2,0), ""), ""))))</f>
        <v>#N/A</v>
      </c>
      <c r="V42" s="556"/>
      <c r="W42" s="557"/>
      <c r="X42" s="557"/>
      <c r="Y42" s="558"/>
      <c r="Z42" s="559"/>
      <c r="AA42" s="560" t="e">
        <f aca="false">IFERROR(IF(Y42="ー", "", ROUNDDOWN(Z42*VLOOKUP(N42,【参考】数式用!$AR$2:$AW$48,MATCH(Y42,【参考】数式用!$AT$4:$AW$4)+2,FALSE)*0.5, 0)), "")),0)))</f>
        <v>#N/A</v>
      </c>
      <c r="AB42" s="561"/>
      <c r="AC42" s="555" t="e">
        <f aca="false">IFERROR(IF(AG42&lt;&gt;"",Z42*VLOOKUP(N42,【参考】数式用!$AG$2:$AL$48,MATCH(Y42,【参考】数式用!$AI$4:$AL$4,0)+2,0), ""), ""))))</f>
        <v>#N/A</v>
      </c>
      <c r="AD42" s="555"/>
      <c r="AE42" s="562"/>
      <c r="AF42" s="563"/>
      <c r="AG42" s="538" t="e">
        <f aca="false">IFERROR(VLOOKUP(O42, 【参考】数式用!$AY$5:$AY$13, 1, FALSE), "")))</f>
        <v>#N/A</v>
      </c>
      <c r="AH42" s="539" t="e">
        <f aca="false">IFERROR(VLOOKUP(N42, 【参考】数式用!$BA$2:$BB$48, 2, FALSE), "")))</f>
        <v>#N/A</v>
      </c>
      <c r="AI42" s="540" t="e">
        <f aca="false">IF(AND(OR(P42="処遇改善加算Ⅰ",P42="処遇改善加算Ⅱ"),AH42="対象"), 1,"")</f>
        <v>#N/A</v>
      </c>
      <c r="AJ42" s="541" t="str">
        <f aca="false">IF(OR(Y42="処遇改善加算Ⅰ",Y42="処遇改善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K42" s="542"/>
      <c r="AL42" s="542"/>
      <c r="AM42" s="465"/>
      <c r="AN42" s="465"/>
      <c r="AO42" s="465"/>
      <c r="AP42" s="465"/>
      <c r="AQ42" s="465"/>
      <c r="AR42" s="465"/>
      <c r="AS42" s="465"/>
      <c r="AT42" s="465"/>
    </row>
    <row r="43" s="1" customFormat="true" ht="30" hidden="false" customHeight="true" outlineLevel="0" collapsed="false">
      <c r="A43" s="545" t="n">
        <v>30</v>
      </c>
      <c r="B43" s="546" t="str">
        <f aca="false">IF(基本情報入力シート!C68="","",基本情報入力シート!C68)</f>
        <v/>
      </c>
      <c r="C43" s="546"/>
      <c r="D43" s="546"/>
      <c r="E43" s="546"/>
      <c r="F43" s="546"/>
      <c r="G43" s="546"/>
      <c r="H43" s="546"/>
      <c r="I43" s="546"/>
      <c r="J43" s="547" t="str">
        <f aca="false">IF(基本情報入力シート!M68="","",基本情報入力シート!M68)</f>
        <v/>
      </c>
      <c r="K43" s="548" t="str">
        <f aca="false">IF(基本情報入力シート!R68="","",基本情報入力シート!R68)</f>
        <v/>
      </c>
      <c r="L43" s="548" t="str">
        <f aca="false">IF(基本情報入力シート!W68="","",基本情報入力シート!W68)</f>
        <v/>
      </c>
      <c r="M43" s="547" t="str">
        <f aca="false">IF(基本情報入力シート!X68="","",基本情報入力シート!X68)</f>
        <v/>
      </c>
      <c r="N43" s="549" t="str">
        <f aca="false">IF(基本情報入力シート!Y68="","",基本情報入力シート!Y68)</f>
        <v/>
      </c>
      <c r="O43" s="550"/>
      <c r="P43" s="565"/>
      <c r="Q43" s="552"/>
      <c r="R43" s="552"/>
      <c r="S43" s="553" t="e">
        <f aca="false">IFERROR(ROUNDDOWN(Q43*VLOOKUP(N43,【参考】数式用!$AR$2:$AW$48,MATCH(P43,【参考】数式用!$AT$4:$AW$4)+2,FALSE)*0.5, 0), "")),0))</f>
        <v>#N/A</v>
      </c>
      <c r="T43" s="554"/>
      <c r="U43" s="555" t="e">
        <f aca="false">IFERROR(IF(AG43&lt;&gt;"",Q43*VLOOKUP(N43,【参考】数式用!$AG$2:$AL$48,MATCH(P43,【参考】数式用!$AI$4:$AL$4,0)+2,0), ""), ""))))</f>
        <v>#N/A</v>
      </c>
      <c r="V43" s="556"/>
      <c r="W43" s="557"/>
      <c r="X43" s="557"/>
      <c r="Y43" s="558"/>
      <c r="Z43" s="559"/>
      <c r="AA43" s="560" t="e">
        <f aca="false">IFERROR(IF(Y43="ー", "", ROUNDDOWN(Z43*VLOOKUP(N43,【参考】数式用!$AR$2:$AW$48,MATCH(Y43,【参考】数式用!$AT$4:$AW$4)+2,FALSE)*0.5, 0)), "")),0)))</f>
        <v>#N/A</v>
      </c>
      <c r="AB43" s="561"/>
      <c r="AC43" s="555" t="e">
        <f aca="false">IFERROR(IF(AG43&lt;&gt;"",Z43*VLOOKUP(N43,【参考】数式用!$AG$2:$AL$48,MATCH(Y43,【参考】数式用!$AI$4:$AL$4,0)+2,0), ""), ""))))</f>
        <v>#N/A</v>
      </c>
      <c r="AD43" s="555"/>
      <c r="AE43" s="562"/>
      <c r="AF43" s="563"/>
      <c r="AG43" s="538" t="e">
        <f aca="false">IFERROR(VLOOKUP(O43, 【参考】数式用!$AY$5:$AY$13, 1, FALSE), "")))</f>
        <v>#N/A</v>
      </c>
      <c r="AH43" s="539" t="e">
        <f aca="false">IFERROR(VLOOKUP(N43, 【参考】数式用!$BA$2:$BB$48, 2, FALSE), "")))</f>
        <v>#N/A</v>
      </c>
      <c r="AI43" s="540" t="e">
        <f aca="false">IF(AND(OR(P43="処遇改善加算Ⅰ",P43="処遇改善加算Ⅱ"),AH43="対象"), 1,"")</f>
        <v>#N/A</v>
      </c>
      <c r="AJ43" s="541" t="str">
        <f aca="false">IF(OR(Y43="処遇改善加算Ⅰ",Y43="処遇改善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K43" s="542"/>
      <c r="AL43" s="542"/>
      <c r="AM43" s="465"/>
      <c r="AN43" s="465"/>
      <c r="AO43" s="465"/>
      <c r="AP43" s="465"/>
      <c r="AQ43" s="465"/>
      <c r="AR43" s="465"/>
      <c r="AS43" s="465"/>
      <c r="AT43" s="465"/>
    </row>
    <row r="44" s="1" customFormat="true" ht="30" hidden="false" customHeight="true" outlineLevel="0" collapsed="false">
      <c r="A44" s="545" t="n">
        <v>31</v>
      </c>
      <c r="B44" s="546" t="str">
        <f aca="false">IF(基本情報入力シート!C69="","",基本情報入力シート!C69)</f>
        <v/>
      </c>
      <c r="C44" s="546"/>
      <c r="D44" s="546"/>
      <c r="E44" s="546"/>
      <c r="F44" s="546"/>
      <c r="G44" s="546"/>
      <c r="H44" s="546"/>
      <c r="I44" s="546"/>
      <c r="J44" s="547" t="str">
        <f aca="false">IF(基本情報入力シート!M69="","",基本情報入力シート!M69)</f>
        <v/>
      </c>
      <c r="K44" s="548" t="str">
        <f aca="false">IF(基本情報入力シート!R69="","",基本情報入力シート!R69)</f>
        <v/>
      </c>
      <c r="L44" s="548" t="str">
        <f aca="false">IF(基本情報入力シート!W69="","",基本情報入力シート!W69)</f>
        <v/>
      </c>
      <c r="M44" s="547" t="str">
        <f aca="false">IF(基本情報入力シート!X69="","",基本情報入力シート!X69)</f>
        <v/>
      </c>
      <c r="N44" s="549" t="str">
        <f aca="false">IF(基本情報入力シート!Y69="","",基本情報入力シート!Y69)</f>
        <v/>
      </c>
      <c r="O44" s="550"/>
      <c r="P44" s="566"/>
      <c r="Q44" s="552"/>
      <c r="R44" s="552"/>
      <c r="S44" s="553" t="e">
        <f aca="false">IFERROR(ROUNDDOWN(Q44*VLOOKUP(N44,【参考】数式用!$AR$2:$AW$48,MATCH(P44,【参考】数式用!$AT$4:$AW$4)+2,FALSE)*0.5, 0), "")),0))</f>
        <v>#N/A</v>
      </c>
      <c r="T44" s="564"/>
      <c r="U44" s="555" t="e">
        <f aca="false">IFERROR(IF(AG44&lt;&gt;"",Q44*VLOOKUP(N44,【参考】数式用!$AG$2:$AL$48,MATCH(P44,【参考】数式用!$AI$4:$AL$4,0)+2,0), ""), ""))))</f>
        <v>#N/A</v>
      </c>
      <c r="V44" s="556"/>
      <c r="W44" s="557"/>
      <c r="X44" s="557"/>
      <c r="Y44" s="558"/>
      <c r="Z44" s="559"/>
      <c r="AA44" s="560" t="e">
        <f aca="false">IFERROR(IF(Y44="ー", "", ROUNDDOWN(Z44*VLOOKUP(N44,【参考】数式用!$AR$2:$AW$48,MATCH(Y44,【参考】数式用!$AT$4:$AW$4)+2,FALSE)*0.5, 0)), "")),0)))</f>
        <v>#N/A</v>
      </c>
      <c r="AB44" s="561"/>
      <c r="AC44" s="555" t="e">
        <f aca="false">IFERROR(IF(AG44&lt;&gt;"",Z44*VLOOKUP(N44,【参考】数式用!$AG$2:$AL$48,MATCH(Y44,【参考】数式用!$AI$4:$AL$4,0)+2,0), ""), ""))))</f>
        <v>#N/A</v>
      </c>
      <c r="AD44" s="555"/>
      <c r="AE44" s="562"/>
      <c r="AF44" s="563"/>
      <c r="AG44" s="538" t="e">
        <f aca="false">IFERROR(VLOOKUP(O44, 【参考】数式用!$AY$5:$AY$13, 1, FALSE), "")))</f>
        <v>#N/A</v>
      </c>
      <c r="AH44" s="539" t="e">
        <f aca="false">IFERROR(VLOOKUP(N44, 【参考】数式用!$BA$2:$BB$48, 2, FALSE), "")))</f>
        <v>#N/A</v>
      </c>
      <c r="AI44" s="540" t="e">
        <f aca="false">IF(AND(OR(P44="処遇改善加算Ⅰ",P44="処遇改善加算Ⅱ"),AH44="対象"), 1,"")</f>
        <v>#N/A</v>
      </c>
      <c r="AJ44" s="541" t="str">
        <f aca="false">IF(OR(Y44="処遇改善加算Ⅰ",Y44="処遇改善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K44" s="542"/>
      <c r="AL44" s="542"/>
      <c r="AM44" s="465"/>
      <c r="AN44" s="465"/>
      <c r="AO44" s="465"/>
      <c r="AP44" s="465"/>
      <c r="AQ44" s="465"/>
      <c r="AR44" s="465"/>
      <c r="AS44" s="465"/>
      <c r="AT44" s="465"/>
    </row>
    <row r="45" s="1" customFormat="true" ht="30" hidden="false" customHeight="true" outlineLevel="0" collapsed="false">
      <c r="A45" s="545" t="n">
        <v>32</v>
      </c>
      <c r="B45" s="546" t="str">
        <f aca="false">IF(基本情報入力シート!C70="","",基本情報入力シート!C70)</f>
        <v/>
      </c>
      <c r="C45" s="546"/>
      <c r="D45" s="546"/>
      <c r="E45" s="546"/>
      <c r="F45" s="546"/>
      <c r="G45" s="546"/>
      <c r="H45" s="546"/>
      <c r="I45" s="546"/>
      <c r="J45" s="547" t="str">
        <f aca="false">IF(基本情報入力シート!M70="","",基本情報入力シート!M70)</f>
        <v/>
      </c>
      <c r="K45" s="548" t="str">
        <f aca="false">IF(基本情報入力シート!R70="","",基本情報入力シート!R70)</f>
        <v/>
      </c>
      <c r="L45" s="548" t="str">
        <f aca="false">IF(基本情報入力シート!W70="","",基本情報入力シート!W70)</f>
        <v/>
      </c>
      <c r="M45" s="547" t="str">
        <f aca="false">IF(基本情報入力シート!X70="","",基本情報入力シート!X70)</f>
        <v/>
      </c>
      <c r="N45" s="549" t="str">
        <f aca="false">IF(基本情報入力シート!Y70="","",基本情報入力シート!Y70)</f>
        <v/>
      </c>
      <c r="O45" s="550"/>
      <c r="P45" s="566"/>
      <c r="Q45" s="552"/>
      <c r="R45" s="552"/>
      <c r="S45" s="553" t="e">
        <f aca="false">IFERROR(ROUNDDOWN(Q45*VLOOKUP(N45,【参考】数式用!$AR$2:$AW$48,MATCH(P45,【参考】数式用!$AT$4:$AW$4)+2,FALSE)*0.5, 0), "")),0))</f>
        <v>#N/A</v>
      </c>
      <c r="T45" s="554"/>
      <c r="U45" s="555" t="e">
        <f aca="false">IFERROR(IF(AG45&lt;&gt;"",Q45*VLOOKUP(N45,【参考】数式用!$AG$2:$AL$48,MATCH(P45,【参考】数式用!$AI$4:$AL$4,0)+2,0), ""), ""))))</f>
        <v>#N/A</v>
      </c>
      <c r="V45" s="556"/>
      <c r="W45" s="557"/>
      <c r="X45" s="557"/>
      <c r="Y45" s="558"/>
      <c r="Z45" s="559"/>
      <c r="AA45" s="560" t="e">
        <f aca="false">IFERROR(IF(Y45="ー", "", ROUNDDOWN(Z45*VLOOKUP(N45,【参考】数式用!$AR$2:$AW$48,MATCH(Y45,【参考】数式用!$AT$4:$AW$4)+2,FALSE)*0.5, 0)), "")),0)))</f>
        <v>#N/A</v>
      </c>
      <c r="AB45" s="561"/>
      <c r="AC45" s="555" t="e">
        <f aca="false">IFERROR(IF(AG45&lt;&gt;"",Z45*VLOOKUP(N45,【参考】数式用!$AG$2:$AL$48,MATCH(Y45,【参考】数式用!$AI$4:$AL$4,0)+2,0), ""), ""))))</f>
        <v>#N/A</v>
      </c>
      <c r="AD45" s="555"/>
      <c r="AE45" s="562"/>
      <c r="AF45" s="563"/>
      <c r="AG45" s="538" t="e">
        <f aca="false">IFERROR(VLOOKUP(O45, 【参考】数式用!$AY$5:$AY$13, 1, FALSE), "")))</f>
        <v>#N/A</v>
      </c>
      <c r="AH45" s="539" t="e">
        <f aca="false">IFERROR(VLOOKUP(N45, 【参考】数式用!$BA$2:$BB$48, 2, FALSE), "")))</f>
        <v>#N/A</v>
      </c>
      <c r="AI45" s="540" t="e">
        <f aca="false">IF(AND(OR(P45="処遇改善加算Ⅰ",P45="処遇改善加算Ⅱ"),AH45="対象"), 1,"")</f>
        <v>#N/A</v>
      </c>
      <c r="AJ45" s="541" t="str">
        <f aca="false">IF(OR(Y45="処遇改善加算Ⅰ",Y45="処遇改善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K45" s="542"/>
      <c r="AL45" s="542"/>
      <c r="AM45" s="465"/>
      <c r="AN45" s="465"/>
      <c r="AO45" s="465"/>
      <c r="AP45" s="465"/>
      <c r="AQ45" s="465"/>
      <c r="AR45" s="465"/>
      <c r="AS45" s="465"/>
      <c r="AT45" s="465"/>
    </row>
    <row r="46" s="1" customFormat="true" ht="30" hidden="false" customHeight="true" outlineLevel="0" collapsed="false">
      <c r="A46" s="545" t="n">
        <v>33</v>
      </c>
      <c r="B46" s="546" t="str">
        <f aca="false">IF(基本情報入力シート!C71="","",基本情報入力シート!C71)</f>
        <v/>
      </c>
      <c r="C46" s="546"/>
      <c r="D46" s="546"/>
      <c r="E46" s="546"/>
      <c r="F46" s="546"/>
      <c r="G46" s="546"/>
      <c r="H46" s="546"/>
      <c r="I46" s="546"/>
      <c r="J46" s="547" t="str">
        <f aca="false">IF(基本情報入力シート!M71="","",基本情報入力シート!M71)</f>
        <v/>
      </c>
      <c r="K46" s="548" t="str">
        <f aca="false">IF(基本情報入力シート!R71="","",基本情報入力シート!R71)</f>
        <v/>
      </c>
      <c r="L46" s="548" t="str">
        <f aca="false">IF(基本情報入力シート!W71="","",基本情報入力シート!W71)</f>
        <v/>
      </c>
      <c r="M46" s="547" t="str">
        <f aca="false">IF(基本情報入力シート!X71="","",基本情報入力シート!X71)</f>
        <v/>
      </c>
      <c r="N46" s="549" t="str">
        <f aca="false">IF(基本情報入力シート!Y71="","",基本情報入力シート!Y71)</f>
        <v/>
      </c>
      <c r="O46" s="550"/>
      <c r="P46" s="565"/>
      <c r="Q46" s="552"/>
      <c r="R46" s="552"/>
      <c r="S46" s="553" t="e">
        <f aca="false">IFERROR(ROUNDDOWN(Q46*VLOOKUP(N46,【参考】数式用!$AR$2:$AW$48,MATCH(P46,【参考】数式用!$AT$4:$AW$4)+2,FALSE)*0.5, 0), "")),0))</f>
        <v>#N/A</v>
      </c>
      <c r="T46" s="554"/>
      <c r="U46" s="555" t="e">
        <f aca="false">IFERROR(IF(AG46&lt;&gt;"",Q46*VLOOKUP(N46,【参考】数式用!$AG$2:$AL$48,MATCH(P46,【参考】数式用!$AI$4:$AL$4,0)+2,0), ""), ""))))</f>
        <v>#N/A</v>
      </c>
      <c r="V46" s="556"/>
      <c r="W46" s="557"/>
      <c r="X46" s="557"/>
      <c r="Y46" s="558"/>
      <c r="Z46" s="559"/>
      <c r="AA46" s="560" t="e">
        <f aca="false">IFERROR(IF(Y46="ー", "", ROUNDDOWN(Z46*VLOOKUP(N46,【参考】数式用!$AR$2:$AW$48,MATCH(Y46,【参考】数式用!$AT$4:$AW$4)+2,FALSE)*0.5, 0)), "")),0)))</f>
        <v>#N/A</v>
      </c>
      <c r="AB46" s="561"/>
      <c r="AC46" s="555" t="e">
        <f aca="false">IFERROR(IF(AG46&lt;&gt;"",Z46*VLOOKUP(N46,【参考】数式用!$AG$2:$AL$48,MATCH(Y46,【参考】数式用!$AI$4:$AL$4,0)+2,0), ""), ""))))</f>
        <v>#N/A</v>
      </c>
      <c r="AD46" s="555"/>
      <c r="AE46" s="562"/>
      <c r="AF46" s="563"/>
      <c r="AG46" s="538" t="e">
        <f aca="false">IFERROR(VLOOKUP(O46, 【参考】数式用!$AY$5:$AY$13, 1, FALSE), "")))</f>
        <v>#N/A</v>
      </c>
      <c r="AH46" s="539" t="e">
        <f aca="false">IFERROR(VLOOKUP(N46, 【参考】数式用!$BA$2:$BB$48, 2, FALSE), "")))</f>
        <v>#N/A</v>
      </c>
      <c r="AI46" s="540" t="e">
        <f aca="false">IF(AND(OR(P46="処遇改善加算Ⅰ",P46="処遇改善加算Ⅱ"),AH46="対象"), 1,"")</f>
        <v>#N/A</v>
      </c>
      <c r="AJ46" s="541" t="str">
        <f aca="false">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542"/>
      <c r="AL46" s="542"/>
      <c r="AM46" s="465"/>
      <c r="AN46" s="465"/>
      <c r="AO46" s="465"/>
      <c r="AP46" s="465"/>
      <c r="AQ46" s="465"/>
      <c r="AR46" s="465"/>
      <c r="AS46" s="465"/>
      <c r="AT46" s="465"/>
    </row>
    <row r="47" s="1" customFormat="true" ht="30" hidden="false" customHeight="true" outlineLevel="0" collapsed="false">
      <c r="A47" s="545" t="n">
        <v>34</v>
      </c>
      <c r="B47" s="546" t="str">
        <f aca="false">IF(基本情報入力シート!C72="","",基本情報入力シート!C72)</f>
        <v/>
      </c>
      <c r="C47" s="546"/>
      <c r="D47" s="546"/>
      <c r="E47" s="546"/>
      <c r="F47" s="546"/>
      <c r="G47" s="546"/>
      <c r="H47" s="546"/>
      <c r="I47" s="546"/>
      <c r="J47" s="547" t="str">
        <f aca="false">IF(基本情報入力シート!M72="","",基本情報入力シート!M72)</f>
        <v/>
      </c>
      <c r="K47" s="548" t="str">
        <f aca="false">IF(基本情報入力シート!R72="","",基本情報入力シート!R72)</f>
        <v/>
      </c>
      <c r="L47" s="548" t="str">
        <f aca="false">IF(基本情報入力シート!W72="","",基本情報入力シート!W72)</f>
        <v/>
      </c>
      <c r="M47" s="547" t="str">
        <f aca="false">IF(基本情報入力シート!X72="","",基本情報入力シート!X72)</f>
        <v/>
      </c>
      <c r="N47" s="549" t="str">
        <f aca="false">IF(基本情報入力シート!Y72="","",基本情報入力シート!Y72)</f>
        <v/>
      </c>
      <c r="O47" s="550"/>
      <c r="P47" s="565"/>
      <c r="Q47" s="552"/>
      <c r="R47" s="552"/>
      <c r="S47" s="553" t="e">
        <f aca="false">IFERROR(ROUNDDOWN(Q47*VLOOKUP(N47,【参考】数式用!$AR$2:$AW$48,MATCH(P47,【参考】数式用!$AT$4:$AW$4)+2,FALSE)*0.5, 0), "")),0))</f>
        <v>#N/A</v>
      </c>
      <c r="T47" s="564"/>
      <c r="U47" s="555" t="e">
        <f aca="false">IFERROR(IF(AG47&lt;&gt;"",Q47*VLOOKUP(N47,【参考】数式用!$AG$2:$AL$48,MATCH(P47,【参考】数式用!$AI$4:$AL$4,0)+2,0), ""), ""))))</f>
        <v>#N/A</v>
      </c>
      <c r="V47" s="556"/>
      <c r="W47" s="557"/>
      <c r="X47" s="557"/>
      <c r="Y47" s="558"/>
      <c r="Z47" s="559"/>
      <c r="AA47" s="560" t="e">
        <f aca="false">IFERROR(IF(Y47="ー", "", ROUNDDOWN(Z47*VLOOKUP(N47,【参考】数式用!$AR$2:$AW$48,MATCH(Y47,【参考】数式用!$AT$4:$AW$4)+2,FALSE)*0.5, 0)), "")),0)))</f>
        <v>#N/A</v>
      </c>
      <c r="AB47" s="561"/>
      <c r="AC47" s="555" t="e">
        <f aca="false">IFERROR(IF(AG47&lt;&gt;"",Z47*VLOOKUP(N47,【参考】数式用!$AG$2:$AL$48,MATCH(Y47,【参考】数式用!$AI$4:$AL$4,0)+2,0), ""), ""))))</f>
        <v>#N/A</v>
      </c>
      <c r="AD47" s="555"/>
      <c r="AE47" s="562"/>
      <c r="AF47" s="563"/>
      <c r="AG47" s="538" t="e">
        <f aca="false">IFERROR(VLOOKUP(O47, 【参考】数式用!$AY$5:$AY$13, 1, FALSE), "")))</f>
        <v>#N/A</v>
      </c>
      <c r="AH47" s="539" t="e">
        <f aca="false">IFERROR(VLOOKUP(N47, 【参考】数式用!$BA$2:$BB$48, 2, FALSE), "")))</f>
        <v>#N/A</v>
      </c>
      <c r="AI47" s="540" t="e">
        <f aca="false">IF(AND(OR(P47="処遇改善加算Ⅰ",P47="処遇改善加算Ⅱ"),AH47="対象"), 1,"")</f>
        <v>#N/A</v>
      </c>
      <c r="AJ47" s="541" t="str">
        <f aca="false">IF(OR(Y47="処遇改善加算Ⅰ",Y47="処遇改善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K47" s="542"/>
      <c r="AL47" s="542"/>
      <c r="AM47" s="465"/>
      <c r="AN47" s="465"/>
      <c r="AO47" s="465"/>
      <c r="AP47" s="465"/>
      <c r="AQ47" s="465"/>
      <c r="AR47" s="465"/>
      <c r="AS47" s="465"/>
      <c r="AT47" s="465"/>
    </row>
    <row r="48" s="1" customFormat="true" ht="30" hidden="false" customHeight="true" outlineLevel="0" collapsed="false">
      <c r="A48" s="545" t="n">
        <v>35</v>
      </c>
      <c r="B48" s="546" t="str">
        <f aca="false">IF(基本情報入力シート!C73="","",基本情報入力シート!C73)</f>
        <v/>
      </c>
      <c r="C48" s="546"/>
      <c r="D48" s="546"/>
      <c r="E48" s="546"/>
      <c r="F48" s="546"/>
      <c r="G48" s="546"/>
      <c r="H48" s="546"/>
      <c r="I48" s="546"/>
      <c r="J48" s="547" t="str">
        <f aca="false">IF(基本情報入力シート!M73="","",基本情報入力シート!M73)</f>
        <v/>
      </c>
      <c r="K48" s="548" t="str">
        <f aca="false">IF(基本情報入力シート!R73="","",基本情報入力シート!R73)</f>
        <v/>
      </c>
      <c r="L48" s="548" t="str">
        <f aca="false">IF(基本情報入力シート!W73="","",基本情報入力シート!W73)</f>
        <v/>
      </c>
      <c r="M48" s="547" t="str">
        <f aca="false">IF(基本情報入力シート!X73="","",基本情報入力シート!X73)</f>
        <v/>
      </c>
      <c r="N48" s="549" t="str">
        <f aca="false">IF(基本情報入力シート!Y73="","",基本情報入力シート!Y73)</f>
        <v/>
      </c>
      <c r="O48" s="550"/>
      <c r="P48" s="566"/>
      <c r="Q48" s="552"/>
      <c r="R48" s="552"/>
      <c r="S48" s="553" t="e">
        <f aca="false">IFERROR(ROUNDDOWN(Q48*VLOOKUP(N48,【参考】数式用!$AR$2:$AW$48,MATCH(P48,【参考】数式用!$AT$4:$AW$4)+2,FALSE)*0.5, 0), "")),0))</f>
        <v>#N/A</v>
      </c>
      <c r="T48" s="554"/>
      <c r="U48" s="555" t="e">
        <f aca="false">IFERROR(IF(AG48&lt;&gt;"",Q48*VLOOKUP(N48,【参考】数式用!$AG$2:$AL$48,MATCH(P48,【参考】数式用!$AI$4:$AL$4,0)+2,0), ""), ""))))</f>
        <v>#N/A</v>
      </c>
      <c r="V48" s="556"/>
      <c r="W48" s="557"/>
      <c r="X48" s="557"/>
      <c r="Y48" s="558"/>
      <c r="Z48" s="559"/>
      <c r="AA48" s="560" t="e">
        <f aca="false">IFERROR(IF(Y48="ー", "", ROUNDDOWN(Z48*VLOOKUP(N48,【参考】数式用!$AR$2:$AW$48,MATCH(Y48,【参考】数式用!$AT$4:$AW$4)+2,FALSE)*0.5, 0)), "")),0)))</f>
        <v>#N/A</v>
      </c>
      <c r="AB48" s="561"/>
      <c r="AC48" s="555" t="e">
        <f aca="false">IFERROR(IF(AG48&lt;&gt;"",Z48*VLOOKUP(N48,【参考】数式用!$AG$2:$AL$48,MATCH(Y48,【参考】数式用!$AI$4:$AL$4,0)+2,0), ""), ""))))</f>
        <v>#N/A</v>
      </c>
      <c r="AD48" s="555"/>
      <c r="AE48" s="562"/>
      <c r="AF48" s="563"/>
      <c r="AG48" s="538" t="e">
        <f aca="false">IFERROR(VLOOKUP(O48, 【参考】数式用!$AY$5:$AY$13, 1, FALSE), "")))</f>
        <v>#N/A</v>
      </c>
      <c r="AH48" s="539" t="e">
        <f aca="false">IFERROR(VLOOKUP(N48, 【参考】数式用!$BA$2:$BB$48, 2, FALSE), "")))</f>
        <v>#N/A</v>
      </c>
      <c r="AI48" s="540" t="e">
        <f aca="false">IF(AND(OR(P48="処遇改善加算Ⅰ",P48="処遇改善加算Ⅱ"),AH48="対象"), 1,"")</f>
        <v>#N/A</v>
      </c>
      <c r="AJ48" s="541" t="str">
        <f aca="false">IF(OR(Y48="処遇改善加算Ⅰ",Y48="処遇改善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K48" s="542"/>
      <c r="AL48" s="542"/>
      <c r="AM48" s="465"/>
      <c r="AN48" s="465"/>
      <c r="AO48" s="465"/>
      <c r="AP48" s="465"/>
      <c r="AQ48" s="465"/>
      <c r="AR48" s="465"/>
      <c r="AS48" s="465"/>
      <c r="AT48" s="465"/>
    </row>
    <row r="49" s="1" customFormat="true" ht="30" hidden="false" customHeight="true" outlineLevel="0" collapsed="false">
      <c r="A49" s="545" t="n">
        <v>36</v>
      </c>
      <c r="B49" s="546" t="str">
        <f aca="false">IF(基本情報入力シート!C74="","",基本情報入力シート!C74)</f>
        <v/>
      </c>
      <c r="C49" s="546"/>
      <c r="D49" s="546"/>
      <c r="E49" s="546"/>
      <c r="F49" s="546"/>
      <c r="G49" s="546"/>
      <c r="H49" s="546"/>
      <c r="I49" s="546"/>
      <c r="J49" s="547" t="str">
        <f aca="false">IF(基本情報入力シート!M74="","",基本情報入力シート!M74)</f>
        <v/>
      </c>
      <c r="K49" s="548" t="str">
        <f aca="false">IF(基本情報入力シート!R74="","",基本情報入力シート!R74)</f>
        <v/>
      </c>
      <c r="L49" s="548" t="str">
        <f aca="false">IF(基本情報入力シート!W74="","",基本情報入力シート!W74)</f>
        <v/>
      </c>
      <c r="M49" s="547" t="str">
        <f aca="false">IF(基本情報入力シート!X74="","",基本情報入力シート!X74)</f>
        <v/>
      </c>
      <c r="N49" s="549" t="str">
        <f aca="false">IF(基本情報入力シート!Y74="","",基本情報入力シート!Y74)</f>
        <v/>
      </c>
      <c r="O49" s="550"/>
      <c r="P49" s="566"/>
      <c r="Q49" s="552"/>
      <c r="R49" s="552"/>
      <c r="S49" s="553" t="e">
        <f aca="false">IFERROR(ROUNDDOWN(Q49*VLOOKUP(N49,【参考】数式用!$AR$2:$AW$48,MATCH(P49,【参考】数式用!$AT$4:$AW$4)+2,FALSE)*0.5, 0), "")),0))</f>
        <v>#N/A</v>
      </c>
      <c r="T49" s="554"/>
      <c r="U49" s="555" t="e">
        <f aca="false">IFERROR(IF(AG49&lt;&gt;"",Q49*VLOOKUP(N49,【参考】数式用!$AG$2:$AL$48,MATCH(P49,【参考】数式用!$AI$4:$AL$4,0)+2,0), ""), ""))))</f>
        <v>#N/A</v>
      </c>
      <c r="V49" s="556"/>
      <c r="W49" s="557"/>
      <c r="X49" s="557"/>
      <c r="Y49" s="558"/>
      <c r="Z49" s="559"/>
      <c r="AA49" s="560" t="e">
        <f aca="false">IFERROR(IF(Y49="ー", "", ROUNDDOWN(Z49*VLOOKUP(N49,【参考】数式用!$AR$2:$AW$48,MATCH(Y49,【参考】数式用!$AT$4:$AW$4)+2,FALSE)*0.5, 0)), "")),0)))</f>
        <v>#N/A</v>
      </c>
      <c r="AB49" s="561"/>
      <c r="AC49" s="555" t="e">
        <f aca="false">IFERROR(IF(AG49&lt;&gt;"",Z49*VLOOKUP(N49,【参考】数式用!$AG$2:$AL$48,MATCH(Y49,【参考】数式用!$AI$4:$AL$4,0)+2,0), ""), ""))))</f>
        <v>#N/A</v>
      </c>
      <c r="AD49" s="555"/>
      <c r="AE49" s="562"/>
      <c r="AF49" s="563"/>
      <c r="AG49" s="538" t="e">
        <f aca="false">IFERROR(VLOOKUP(O49, 【参考】数式用!$AY$5:$AY$13, 1, FALSE), "")))</f>
        <v>#N/A</v>
      </c>
      <c r="AH49" s="539" t="e">
        <f aca="false">IFERROR(VLOOKUP(N49, 【参考】数式用!$BA$2:$BB$48, 2, FALSE), "")))</f>
        <v>#N/A</v>
      </c>
      <c r="AI49" s="540" t="e">
        <f aca="false">IF(AND(OR(P49="処遇改善加算Ⅰ",P49="処遇改善加算Ⅱ"),AH49="対象"), 1,"")</f>
        <v>#N/A</v>
      </c>
      <c r="AJ49" s="541" t="str">
        <f aca="false">IF(OR(Y49="処遇改善加算Ⅰ",Y49="処遇改善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K49" s="542"/>
      <c r="AL49" s="542"/>
      <c r="AM49" s="465"/>
      <c r="AN49" s="465"/>
      <c r="AO49" s="465"/>
      <c r="AP49" s="465"/>
      <c r="AQ49" s="465"/>
      <c r="AR49" s="465"/>
      <c r="AS49" s="465"/>
      <c r="AT49" s="465"/>
    </row>
    <row r="50" s="1" customFormat="true" ht="30" hidden="false" customHeight="true" outlineLevel="0" collapsed="false">
      <c r="A50" s="545" t="n">
        <v>37</v>
      </c>
      <c r="B50" s="546" t="str">
        <f aca="false">IF(基本情報入力シート!C75="","",基本情報入力シート!C75)</f>
        <v/>
      </c>
      <c r="C50" s="546"/>
      <c r="D50" s="546"/>
      <c r="E50" s="546"/>
      <c r="F50" s="546"/>
      <c r="G50" s="546"/>
      <c r="H50" s="546"/>
      <c r="I50" s="546"/>
      <c r="J50" s="547" t="str">
        <f aca="false">IF(基本情報入力シート!M75="","",基本情報入力シート!M75)</f>
        <v/>
      </c>
      <c r="K50" s="548" t="str">
        <f aca="false">IF(基本情報入力シート!R75="","",基本情報入力シート!R75)</f>
        <v/>
      </c>
      <c r="L50" s="548" t="str">
        <f aca="false">IF(基本情報入力シート!W75="","",基本情報入力シート!W75)</f>
        <v/>
      </c>
      <c r="M50" s="547" t="str">
        <f aca="false">IF(基本情報入力シート!X75="","",基本情報入力シート!X75)</f>
        <v/>
      </c>
      <c r="N50" s="549" t="str">
        <f aca="false">IF(基本情報入力シート!Y75="","",基本情報入力シート!Y75)</f>
        <v/>
      </c>
      <c r="O50" s="550"/>
      <c r="P50" s="565"/>
      <c r="Q50" s="552"/>
      <c r="R50" s="552"/>
      <c r="S50" s="553" t="e">
        <f aca="false">IFERROR(ROUNDDOWN(Q50*VLOOKUP(N50,【参考】数式用!$AR$2:$AW$48,MATCH(P50,【参考】数式用!$AT$4:$AW$4)+2,FALSE)*0.5, 0), "")),0))</f>
        <v>#N/A</v>
      </c>
      <c r="T50" s="564"/>
      <c r="U50" s="555" t="e">
        <f aca="false">IFERROR(IF(AG50&lt;&gt;"",Q50*VLOOKUP(N50,【参考】数式用!$AG$2:$AL$48,MATCH(P50,【参考】数式用!$AI$4:$AL$4,0)+2,0), ""), ""))))</f>
        <v>#N/A</v>
      </c>
      <c r="V50" s="556"/>
      <c r="W50" s="557"/>
      <c r="X50" s="557"/>
      <c r="Y50" s="558"/>
      <c r="Z50" s="559"/>
      <c r="AA50" s="560" t="e">
        <f aca="false">IFERROR(IF(Y50="ー", "", ROUNDDOWN(Z50*VLOOKUP(N50,【参考】数式用!$AR$2:$AW$48,MATCH(Y50,【参考】数式用!$AT$4:$AW$4)+2,FALSE)*0.5, 0)), "")),0)))</f>
        <v>#N/A</v>
      </c>
      <c r="AB50" s="561"/>
      <c r="AC50" s="555" t="e">
        <f aca="false">IFERROR(IF(AG50&lt;&gt;"",Z50*VLOOKUP(N50,【参考】数式用!$AG$2:$AL$48,MATCH(Y50,【参考】数式用!$AI$4:$AL$4,0)+2,0), ""), ""))))</f>
        <v>#N/A</v>
      </c>
      <c r="AD50" s="555"/>
      <c r="AE50" s="562"/>
      <c r="AF50" s="563"/>
      <c r="AG50" s="538" t="e">
        <f aca="false">IFERROR(VLOOKUP(O50, 【参考】数式用!$AY$5:$AY$13, 1, FALSE), "")))</f>
        <v>#N/A</v>
      </c>
      <c r="AH50" s="539" t="e">
        <f aca="false">IFERROR(VLOOKUP(N50, 【参考】数式用!$BA$2:$BB$48, 2, FALSE), "")))</f>
        <v>#N/A</v>
      </c>
      <c r="AI50" s="540" t="e">
        <f aca="false">IF(AND(OR(P50="処遇改善加算Ⅰ",P50="処遇改善加算Ⅱ"),AH50="対象"), 1,"")</f>
        <v>#N/A</v>
      </c>
      <c r="AJ50" s="541" t="str">
        <f aca="false">IF(OR(Y50="処遇改善加算Ⅰ",Y50="処遇改善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K50" s="542"/>
      <c r="AL50" s="542"/>
      <c r="AM50" s="465"/>
      <c r="AN50" s="465"/>
      <c r="AO50" s="465"/>
      <c r="AP50" s="465"/>
      <c r="AQ50" s="465"/>
      <c r="AR50" s="465"/>
      <c r="AS50" s="465"/>
      <c r="AT50" s="465"/>
    </row>
    <row r="51" s="1" customFormat="true" ht="30" hidden="false" customHeight="true" outlineLevel="0" collapsed="false">
      <c r="A51" s="545" t="n">
        <v>38</v>
      </c>
      <c r="B51" s="546" t="str">
        <f aca="false">IF(基本情報入力シート!C76="","",基本情報入力シート!C76)</f>
        <v/>
      </c>
      <c r="C51" s="546"/>
      <c r="D51" s="546"/>
      <c r="E51" s="546"/>
      <c r="F51" s="546"/>
      <c r="G51" s="546"/>
      <c r="H51" s="546"/>
      <c r="I51" s="546"/>
      <c r="J51" s="547" t="str">
        <f aca="false">IF(基本情報入力シート!M76="","",基本情報入力シート!M76)</f>
        <v/>
      </c>
      <c r="K51" s="548" t="str">
        <f aca="false">IF(基本情報入力シート!R76="","",基本情報入力シート!R76)</f>
        <v/>
      </c>
      <c r="L51" s="548" t="str">
        <f aca="false">IF(基本情報入力シート!W76="","",基本情報入力シート!W76)</f>
        <v/>
      </c>
      <c r="M51" s="547" t="str">
        <f aca="false">IF(基本情報入力シート!X76="","",基本情報入力シート!X76)</f>
        <v/>
      </c>
      <c r="N51" s="549" t="str">
        <f aca="false">IF(基本情報入力シート!Y76="","",基本情報入力シート!Y76)</f>
        <v/>
      </c>
      <c r="O51" s="550"/>
      <c r="P51" s="566"/>
      <c r="Q51" s="552"/>
      <c r="R51" s="552"/>
      <c r="S51" s="553" t="e">
        <f aca="false">IFERROR(ROUNDDOWN(Q51*VLOOKUP(N51,【参考】数式用!$AR$2:$AW$48,MATCH(P51,【参考】数式用!$AT$4:$AW$4)+2,FALSE)*0.5, 0), "")),0))</f>
        <v>#N/A</v>
      </c>
      <c r="T51" s="554"/>
      <c r="U51" s="555" t="e">
        <f aca="false">IFERROR(IF(AG51&lt;&gt;"",Q51*VLOOKUP(N51,【参考】数式用!$AG$2:$AL$48,MATCH(P51,【参考】数式用!$AI$4:$AL$4,0)+2,0), ""), ""))))</f>
        <v>#N/A</v>
      </c>
      <c r="V51" s="556"/>
      <c r="W51" s="557"/>
      <c r="X51" s="557"/>
      <c r="Y51" s="558"/>
      <c r="Z51" s="559"/>
      <c r="AA51" s="560" t="e">
        <f aca="false">IFERROR(IF(Y51="ー", "", ROUNDDOWN(Z51*VLOOKUP(N51,【参考】数式用!$AR$2:$AW$48,MATCH(Y51,【参考】数式用!$AT$4:$AW$4)+2,FALSE)*0.5, 0)), "")),0)))</f>
        <v>#N/A</v>
      </c>
      <c r="AB51" s="561"/>
      <c r="AC51" s="555" t="e">
        <f aca="false">IFERROR(IF(AG51&lt;&gt;"",Z51*VLOOKUP(N51,【参考】数式用!$AG$2:$AL$48,MATCH(Y51,【参考】数式用!$AI$4:$AL$4,0)+2,0), ""), ""))))</f>
        <v>#N/A</v>
      </c>
      <c r="AD51" s="555"/>
      <c r="AE51" s="562"/>
      <c r="AF51" s="563"/>
      <c r="AG51" s="538" t="e">
        <f aca="false">IFERROR(VLOOKUP(O51, 【参考】数式用!$AY$5:$AY$13, 1, FALSE), "")))</f>
        <v>#N/A</v>
      </c>
      <c r="AH51" s="539" t="e">
        <f aca="false">IFERROR(VLOOKUP(N51, 【参考】数式用!$BA$2:$BB$48, 2, FALSE), "")))</f>
        <v>#N/A</v>
      </c>
      <c r="AI51" s="540" t="e">
        <f aca="false">IF(AND(OR(P51="処遇改善加算Ⅰ",P51="処遇改善加算Ⅱ"),AH51="対象"), 1,"")</f>
        <v>#N/A</v>
      </c>
      <c r="AJ51" s="541" t="str">
        <f aca="false">IF(OR(Y51="処遇改善加算Ⅰ",Y51="処遇改善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K51" s="542"/>
      <c r="AL51" s="542"/>
      <c r="AM51" s="465"/>
      <c r="AN51" s="465"/>
      <c r="AO51" s="465"/>
      <c r="AP51" s="465"/>
      <c r="AQ51" s="465"/>
      <c r="AR51" s="465"/>
      <c r="AS51" s="465"/>
      <c r="AT51" s="465"/>
    </row>
    <row r="52" s="1" customFormat="true" ht="30" hidden="false" customHeight="true" outlineLevel="0" collapsed="false">
      <c r="A52" s="545" t="n">
        <v>39</v>
      </c>
      <c r="B52" s="546" t="str">
        <f aca="false">IF(基本情報入力シート!C77="","",基本情報入力シート!C77)</f>
        <v/>
      </c>
      <c r="C52" s="546"/>
      <c r="D52" s="546"/>
      <c r="E52" s="546"/>
      <c r="F52" s="546"/>
      <c r="G52" s="546"/>
      <c r="H52" s="546"/>
      <c r="I52" s="546"/>
      <c r="J52" s="547" t="str">
        <f aca="false">IF(基本情報入力シート!M77="","",基本情報入力シート!M77)</f>
        <v/>
      </c>
      <c r="K52" s="548" t="str">
        <f aca="false">IF(基本情報入力シート!R77="","",基本情報入力シート!R77)</f>
        <v/>
      </c>
      <c r="L52" s="548" t="str">
        <f aca="false">IF(基本情報入力シート!W77="","",基本情報入力シート!W77)</f>
        <v/>
      </c>
      <c r="M52" s="547" t="str">
        <f aca="false">IF(基本情報入力シート!X77="","",基本情報入力シート!X77)</f>
        <v/>
      </c>
      <c r="N52" s="549" t="str">
        <f aca="false">IF(基本情報入力シート!Y77="","",基本情報入力シート!Y77)</f>
        <v/>
      </c>
      <c r="O52" s="550"/>
      <c r="P52" s="566"/>
      <c r="Q52" s="552"/>
      <c r="R52" s="552"/>
      <c r="S52" s="553" t="e">
        <f aca="false">IFERROR(ROUNDDOWN(Q52*VLOOKUP(N52,【参考】数式用!$AR$2:$AW$48,MATCH(P52,【参考】数式用!$AT$4:$AW$4)+2,FALSE)*0.5, 0), "")),0))</f>
        <v>#N/A</v>
      </c>
      <c r="T52" s="554"/>
      <c r="U52" s="555" t="e">
        <f aca="false">IFERROR(IF(AG52&lt;&gt;"",Q52*VLOOKUP(N52,【参考】数式用!$AG$2:$AL$48,MATCH(P52,【参考】数式用!$AI$4:$AL$4,0)+2,0), ""), ""))))</f>
        <v>#N/A</v>
      </c>
      <c r="V52" s="556"/>
      <c r="W52" s="557"/>
      <c r="X52" s="557"/>
      <c r="Y52" s="558"/>
      <c r="Z52" s="559"/>
      <c r="AA52" s="560" t="e">
        <f aca="false">IFERROR(IF(Y52="ー", "", ROUNDDOWN(Z52*VLOOKUP(N52,【参考】数式用!$AR$2:$AW$48,MATCH(Y52,【参考】数式用!$AT$4:$AW$4)+2,FALSE)*0.5, 0)), "")),0)))</f>
        <v>#N/A</v>
      </c>
      <c r="AB52" s="561"/>
      <c r="AC52" s="555" t="e">
        <f aca="false">IFERROR(IF(AG52&lt;&gt;"",Z52*VLOOKUP(N52,【参考】数式用!$AG$2:$AL$48,MATCH(Y52,【参考】数式用!$AI$4:$AL$4,0)+2,0), ""), ""))))</f>
        <v>#N/A</v>
      </c>
      <c r="AD52" s="555"/>
      <c r="AE52" s="562"/>
      <c r="AF52" s="563"/>
      <c r="AG52" s="538" t="e">
        <f aca="false">IFERROR(VLOOKUP(O52, 【参考】数式用!$AY$5:$AY$13, 1, FALSE), "")))</f>
        <v>#N/A</v>
      </c>
      <c r="AH52" s="539" t="e">
        <f aca="false">IFERROR(VLOOKUP(N52, 【参考】数式用!$BA$2:$BB$48, 2, FALSE), "")))</f>
        <v>#N/A</v>
      </c>
      <c r="AI52" s="540" t="e">
        <f aca="false">IF(AND(OR(P52="処遇改善加算Ⅰ",P52="処遇改善加算Ⅱ"),AH52="対象"), 1,"")</f>
        <v>#N/A</v>
      </c>
      <c r="AJ52" s="541" t="str">
        <f aca="false">IF(OR(Y52="処遇改善加算Ⅰ",Y52="処遇改善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K52" s="542"/>
      <c r="AL52" s="542"/>
      <c r="AM52" s="465"/>
      <c r="AN52" s="465"/>
      <c r="AO52" s="465"/>
      <c r="AP52" s="465"/>
      <c r="AQ52" s="465"/>
      <c r="AR52" s="465"/>
      <c r="AS52" s="465"/>
      <c r="AT52" s="465"/>
    </row>
    <row r="53" s="1" customFormat="true" ht="30" hidden="false" customHeight="true" outlineLevel="0" collapsed="false">
      <c r="A53" s="545" t="n">
        <v>40</v>
      </c>
      <c r="B53" s="546" t="str">
        <f aca="false">IF(基本情報入力シート!C78="","",基本情報入力シート!C78)</f>
        <v/>
      </c>
      <c r="C53" s="546"/>
      <c r="D53" s="546"/>
      <c r="E53" s="546"/>
      <c r="F53" s="546"/>
      <c r="G53" s="546"/>
      <c r="H53" s="546"/>
      <c r="I53" s="546"/>
      <c r="J53" s="547" t="str">
        <f aca="false">IF(基本情報入力シート!M78="","",基本情報入力シート!M78)</f>
        <v/>
      </c>
      <c r="K53" s="548" t="str">
        <f aca="false">IF(基本情報入力シート!R78="","",基本情報入力シート!R78)</f>
        <v/>
      </c>
      <c r="L53" s="548" t="str">
        <f aca="false">IF(基本情報入力シート!W78="","",基本情報入力シート!W78)</f>
        <v/>
      </c>
      <c r="M53" s="547" t="str">
        <f aca="false">IF(基本情報入力シート!X78="","",基本情報入力シート!X78)</f>
        <v/>
      </c>
      <c r="N53" s="549" t="str">
        <f aca="false">IF(基本情報入力シート!Y78="","",基本情報入力シート!Y78)</f>
        <v/>
      </c>
      <c r="O53" s="550"/>
      <c r="P53" s="565"/>
      <c r="Q53" s="552"/>
      <c r="R53" s="552"/>
      <c r="S53" s="553" t="e">
        <f aca="false">IFERROR(ROUNDDOWN(Q53*VLOOKUP(N53,【参考】数式用!$AR$2:$AW$48,MATCH(P53,【参考】数式用!$AT$4:$AW$4)+2,FALSE)*0.5, 0), "")),0))</f>
        <v>#N/A</v>
      </c>
      <c r="T53" s="564"/>
      <c r="U53" s="555" t="e">
        <f aca="false">IFERROR(IF(AG53&lt;&gt;"",Q53*VLOOKUP(N53,【参考】数式用!$AG$2:$AL$48,MATCH(P53,【参考】数式用!$AI$4:$AL$4,0)+2,0), ""), ""))))</f>
        <v>#N/A</v>
      </c>
      <c r="V53" s="556"/>
      <c r="W53" s="557"/>
      <c r="X53" s="557"/>
      <c r="Y53" s="558"/>
      <c r="Z53" s="559"/>
      <c r="AA53" s="560" t="e">
        <f aca="false">IFERROR(IF(Y53="ー", "", ROUNDDOWN(Z53*VLOOKUP(N53,【参考】数式用!$AR$2:$AW$48,MATCH(Y53,【参考】数式用!$AT$4:$AW$4)+2,FALSE)*0.5, 0)), "")),0)))</f>
        <v>#N/A</v>
      </c>
      <c r="AB53" s="561"/>
      <c r="AC53" s="555" t="e">
        <f aca="false">IFERROR(IF(AG53&lt;&gt;"",Z53*VLOOKUP(N53,【参考】数式用!$AG$2:$AL$48,MATCH(Y53,【参考】数式用!$AI$4:$AL$4,0)+2,0), ""), ""))))</f>
        <v>#N/A</v>
      </c>
      <c r="AD53" s="555"/>
      <c r="AE53" s="562"/>
      <c r="AF53" s="563"/>
      <c r="AG53" s="538" t="e">
        <f aca="false">IFERROR(VLOOKUP(O53, 【参考】数式用!$AY$5:$AY$13, 1, FALSE), "")))</f>
        <v>#N/A</v>
      </c>
      <c r="AH53" s="539" t="e">
        <f aca="false">IFERROR(VLOOKUP(N53, 【参考】数式用!$BA$2:$BB$48, 2, FALSE), "")))</f>
        <v>#N/A</v>
      </c>
      <c r="AI53" s="540" t="e">
        <f aca="false">IF(AND(OR(P53="処遇改善加算Ⅰ",P53="処遇改善加算Ⅱ"),AH53="対象"), 1,"")</f>
        <v>#N/A</v>
      </c>
      <c r="AJ53" s="541" t="str">
        <f aca="false">IF(OR(Y53="処遇改善加算Ⅰ",Y53="処遇改善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K53" s="542"/>
      <c r="AL53" s="542"/>
      <c r="AM53" s="465"/>
      <c r="AN53" s="465"/>
      <c r="AO53" s="465"/>
      <c r="AP53" s="465"/>
      <c r="AQ53" s="465"/>
      <c r="AR53" s="465"/>
      <c r="AS53" s="465"/>
      <c r="AT53" s="465"/>
    </row>
    <row r="54" s="1" customFormat="true" ht="30" hidden="false" customHeight="true" outlineLevel="0" collapsed="false">
      <c r="A54" s="545" t="n">
        <v>41</v>
      </c>
      <c r="B54" s="546" t="str">
        <f aca="false">IF(基本情報入力シート!C79="","",基本情報入力シート!C79)</f>
        <v/>
      </c>
      <c r="C54" s="546"/>
      <c r="D54" s="546"/>
      <c r="E54" s="546"/>
      <c r="F54" s="546"/>
      <c r="G54" s="546"/>
      <c r="H54" s="546"/>
      <c r="I54" s="546"/>
      <c r="J54" s="547" t="str">
        <f aca="false">IF(基本情報入力シート!M79="","",基本情報入力シート!M79)</f>
        <v/>
      </c>
      <c r="K54" s="548" t="str">
        <f aca="false">IF(基本情報入力シート!R79="","",基本情報入力シート!R79)</f>
        <v/>
      </c>
      <c r="L54" s="548" t="str">
        <f aca="false">IF(基本情報入力シート!W79="","",基本情報入力シート!W79)</f>
        <v/>
      </c>
      <c r="M54" s="547" t="str">
        <f aca="false">IF(基本情報入力シート!X79="","",基本情報入力シート!X79)</f>
        <v/>
      </c>
      <c r="N54" s="549" t="str">
        <f aca="false">IF(基本情報入力シート!Y79="","",基本情報入力シート!Y79)</f>
        <v/>
      </c>
      <c r="O54" s="550"/>
      <c r="P54" s="565"/>
      <c r="Q54" s="552"/>
      <c r="R54" s="552"/>
      <c r="S54" s="553" t="e">
        <f aca="false">IFERROR(ROUNDDOWN(Q54*VLOOKUP(N54,【参考】数式用!$AR$2:$AW$48,MATCH(P54,【参考】数式用!$AT$4:$AW$4)+2,FALSE)*0.5, 0), "")),0))</f>
        <v>#N/A</v>
      </c>
      <c r="T54" s="554"/>
      <c r="U54" s="555" t="e">
        <f aca="false">IFERROR(IF(AG54&lt;&gt;"",Q54*VLOOKUP(N54,【参考】数式用!$AG$2:$AL$48,MATCH(P54,【参考】数式用!$AI$4:$AL$4,0)+2,0), ""), ""))))</f>
        <v>#N/A</v>
      </c>
      <c r="V54" s="556"/>
      <c r="W54" s="557"/>
      <c r="X54" s="557"/>
      <c r="Y54" s="558"/>
      <c r="Z54" s="559"/>
      <c r="AA54" s="560" t="e">
        <f aca="false">IFERROR(IF(Y54="ー", "", ROUNDDOWN(Z54*VLOOKUP(N54,【参考】数式用!$AR$2:$AW$48,MATCH(Y54,【参考】数式用!$AT$4:$AW$4)+2,FALSE)*0.5, 0)), "")),0)))</f>
        <v>#N/A</v>
      </c>
      <c r="AB54" s="561"/>
      <c r="AC54" s="555" t="e">
        <f aca="false">IFERROR(IF(AG54&lt;&gt;"",Z54*VLOOKUP(N54,【参考】数式用!$AG$2:$AL$48,MATCH(Y54,【参考】数式用!$AI$4:$AL$4,0)+2,0), ""), ""))))</f>
        <v>#N/A</v>
      </c>
      <c r="AD54" s="555"/>
      <c r="AE54" s="562"/>
      <c r="AF54" s="563"/>
      <c r="AG54" s="538" t="e">
        <f aca="false">IFERROR(VLOOKUP(O54, 【参考】数式用!$AY$5:$AY$13, 1, FALSE), "")))</f>
        <v>#N/A</v>
      </c>
      <c r="AH54" s="539" t="e">
        <f aca="false">IFERROR(VLOOKUP(N54, 【参考】数式用!$BA$2:$BB$48, 2, FALSE), "")))</f>
        <v>#N/A</v>
      </c>
      <c r="AI54" s="540" t="e">
        <f aca="false">IF(AND(OR(P54="処遇改善加算Ⅰ",P54="処遇改善加算Ⅱ"),AH54="対象"), 1,"")</f>
        <v>#N/A</v>
      </c>
      <c r="AJ54" s="541" t="str">
        <f aca="false">IF(OR(Y54="処遇改善加算Ⅰ",Y54="処遇改善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K54" s="542"/>
      <c r="AL54" s="542"/>
      <c r="AM54" s="465"/>
      <c r="AN54" s="465"/>
      <c r="AO54" s="465"/>
      <c r="AP54" s="465"/>
      <c r="AQ54" s="465"/>
      <c r="AR54" s="465"/>
      <c r="AS54" s="465"/>
      <c r="AT54" s="465"/>
    </row>
    <row r="55" s="1" customFormat="true" ht="30" hidden="false" customHeight="true" outlineLevel="0" collapsed="false">
      <c r="A55" s="545" t="n">
        <v>42</v>
      </c>
      <c r="B55" s="546" t="str">
        <f aca="false">IF(基本情報入力シート!C80="","",基本情報入力シート!C80)</f>
        <v/>
      </c>
      <c r="C55" s="546"/>
      <c r="D55" s="546"/>
      <c r="E55" s="546"/>
      <c r="F55" s="546"/>
      <c r="G55" s="546"/>
      <c r="H55" s="546"/>
      <c r="I55" s="546"/>
      <c r="J55" s="547" t="str">
        <f aca="false">IF(基本情報入力シート!M80="","",基本情報入力シート!M80)</f>
        <v/>
      </c>
      <c r="K55" s="548" t="str">
        <f aca="false">IF(基本情報入力シート!R80="","",基本情報入力シート!R80)</f>
        <v/>
      </c>
      <c r="L55" s="548" t="str">
        <f aca="false">IF(基本情報入力シート!W80="","",基本情報入力シート!W80)</f>
        <v/>
      </c>
      <c r="M55" s="547" t="str">
        <f aca="false">IF(基本情報入力シート!X80="","",基本情報入力シート!X80)</f>
        <v/>
      </c>
      <c r="N55" s="549" t="str">
        <f aca="false">IF(基本情報入力シート!Y80="","",基本情報入力シート!Y80)</f>
        <v/>
      </c>
      <c r="O55" s="550"/>
      <c r="P55" s="566"/>
      <c r="Q55" s="552"/>
      <c r="R55" s="552"/>
      <c r="S55" s="553" t="e">
        <f aca="false">IFERROR(ROUNDDOWN(Q55*VLOOKUP(N55,【参考】数式用!$AR$2:$AW$48,MATCH(P55,【参考】数式用!$AT$4:$AW$4)+2,FALSE)*0.5, 0), "")),0))</f>
        <v>#N/A</v>
      </c>
      <c r="T55" s="554"/>
      <c r="U55" s="555" t="e">
        <f aca="false">IFERROR(IF(AG55&lt;&gt;"",Q55*VLOOKUP(N55,【参考】数式用!$AG$2:$AL$48,MATCH(P55,【参考】数式用!$AI$4:$AL$4,0)+2,0), ""), ""))))</f>
        <v>#N/A</v>
      </c>
      <c r="V55" s="556"/>
      <c r="W55" s="557"/>
      <c r="X55" s="557"/>
      <c r="Y55" s="558"/>
      <c r="Z55" s="559"/>
      <c r="AA55" s="560" t="e">
        <f aca="false">IFERROR(IF(Y55="ー", "", ROUNDDOWN(Z55*VLOOKUP(N55,【参考】数式用!$AR$2:$AW$48,MATCH(Y55,【参考】数式用!$AT$4:$AW$4)+2,FALSE)*0.5, 0)), "")),0)))</f>
        <v>#N/A</v>
      </c>
      <c r="AB55" s="561"/>
      <c r="AC55" s="555" t="e">
        <f aca="false">IFERROR(IF(AG55&lt;&gt;"",Z55*VLOOKUP(N55,【参考】数式用!$AG$2:$AL$48,MATCH(Y55,【参考】数式用!$AI$4:$AL$4,0)+2,0), ""), ""))))</f>
        <v>#N/A</v>
      </c>
      <c r="AD55" s="555"/>
      <c r="AE55" s="562"/>
      <c r="AF55" s="563"/>
      <c r="AG55" s="538" t="e">
        <f aca="false">IFERROR(VLOOKUP(O55, 【参考】数式用!$AY$5:$AY$13, 1, FALSE), "")))</f>
        <v>#N/A</v>
      </c>
      <c r="AH55" s="539" t="e">
        <f aca="false">IFERROR(VLOOKUP(N55, 【参考】数式用!$BA$2:$BB$48, 2, FALSE), "")))</f>
        <v>#N/A</v>
      </c>
      <c r="AI55" s="540" t="e">
        <f aca="false">IF(AND(OR(P55="処遇改善加算Ⅰ",P55="処遇改善加算Ⅱ"),AH55="対象"), 1,"")</f>
        <v>#N/A</v>
      </c>
      <c r="AJ55" s="541" t="str">
        <f aca="false">IF(OR(Y55="処遇改善加算Ⅰ",Y55="処遇改善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K55" s="542"/>
      <c r="AL55" s="542"/>
      <c r="AM55" s="465"/>
      <c r="AN55" s="465"/>
      <c r="AO55" s="465"/>
      <c r="AP55" s="465"/>
      <c r="AQ55" s="465"/>
      <c r="AR55" s="465"/>
      <c r="AS55" s="465"/>
      <c r="AT55" s="465"/>
    </row>
    <row r="56" s="1" customFormat="true" ht="30" hidden="false" customHeight="true" outlineLevel="0" collapsed="false">
      <c r="A56" s="545" t="n">
        <v>43</v>
      </c>
      <c r="B56" s="546" t="str">
        <f aca="false">IF(基本情報入力シート!C81="","",基本情報入力シート!C81)</f>
        <v/>
      </c>
      <c r="C56" s="546"/>
      <c r="D56" s="546"/>
      <c r="E56" s="546"/>
      <c r="F56" s="546"/>
      <c r="G56" s="546"/>
      <c r="H56" s="546"/>
      <c r="I56" s="546"/>
      <c r="J56" s="547" t="str">
        <f aca="false">IF(基本情報入力シート!M81="","",基本情報入力シート!M81)</f>
        <v/>
      </c>
      <c r="K56" s="548" t="str">
        <f aca="false">IF(基本情報入力シート!R81="","",基本情報入力シート!R81)</f>
        <v/>
      </c>
      <c r="L56" s="548" t="str">
        <f aca="false">IF(基本情報入力シート!W81="","",基本情報入力シート!W81)</f>
        <v/>
      </c>
      <c r="M56" s="547" t="str">
        <f aca="false">IF(基本情報入力シート!X81="","",基本情報入力シート!X81)</f>
        <v/>
      </c>
      <c r="N56" s="549" t="str">
        <f aca="false">IF(基本情報入力シート!Y81="","",基本情報入力シート!Y81)</f>
        <v/>
      </c>
      <c r="O56" s="550"/>
      <c r="P56" s="566"/>
      <c r="Q56" s="552"/>
      <c r="R56" s="552"/>
      <c r="S56" s="553" t="e">
        <f aca="false">IFERROR(ROUNDDOWN(Q56*VLOOKUP(N56,【参考】数式用!$AR$2:$AW$48,MATCH(P56,【参考】数式用!$AT$4:$AW$4)+2,FALSE)*0.5, 0), "")),0))</f>
        <v>#N/A</v>
      </c>
      <c r="T56" s="564"/>
      <c r="U56" s="555" t="e">
        <f aca="false">IFERROR(IF(AG56&lt;&gt;"",Q56*VLOOKUP(N56,【参考】数式用!$AG$2:$AL$48,MATCH(P56,【参考】数式用!$AI$4:$AL$4,0)+2,0), ""), ""))))</f>
        <v>#N/A</v>
      </c>
      <c r="V56" s="556"/>
      <c r="W56" s="557"/>
      <c r="X56" s="557"/>
      <c r="Y56" s="558"/>
      <c r="Z56" s="559"/>
      <c r="AA56" s="560" t="e">
        <f aca="false">IFERROR(IF(Y56="ー", "", ROUNDDOWN(Z56*VLOOKUP(N56,【参考】数式用!$AR$2:$AW$48,MATCH(Y56,【参考】数式用!$AT$4:$AW$4)+2,FALSE)*0.5, 0)), "")),0)))</f>
        <v>#N/A</v>
      </c>
      <c r="AB56" s="561"/>
      <c r="AC56" s="555" t="e">
        <f aca="false">IFERROR(IF(AG56&lt;&gt;"",Z56*VLOOKUP(N56,【参考】数式用!$AG$2:$AL$48,MATCH(Y56,【参考】数式用!$AI$4:$AL$4,0)+2,0), ""), ""))))</f>
        <v>#N/A</v>
      </c>
      <c r="AD56" s="555"/>
      <c r="AE56" s="562"/>
      <c r="AF56" s="563"/>
      <c r="AG56" s="538" t="e">
        <f aca="false">IFERROR(VLOOKUP(O56, 【参考】数式用!$AY$5:$AY$13, 1, FALSE), "")))</f>
        <v>#N/A</v>
      </c>
      <c r="AH56" s="539" t="e">
        <f aca="false">IFERROR(VLOOKUP(N56, 【参考】数式用!$BA$2:$BB$48, 2, FALSE), "")))</f>
        <v>#N/A</v>
      </c>
      <c r="AI56" s="540" t="e">
        <f aca="false">IF(AND(OR(P56="処遇改善加算Ⅰ",P56="処遇改善加算Ⅱ"),AH56="対象"), 1,"")</f>
        <v>#N/A</v>
      </c>
      <c r="AJ56" s="541" t="str">
        <f aca="false">IF(OR(Y56="処遇改善加算Ⅰ",Y56="処遇改善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K56" s="542"/>
      <c r="AL56" s="542"/>
      <c r="AM56" s="465"/>
      <c r="AN56" s="465"/>
      <c r="AO56" s="465"/>
      <c r="AP56" s="465"/>
      <c r="AQ56" s="465"/>
      <c r="AR56" s="465"/>
      <c r="AS56" s="465"/>
      <c r="AT56" s="465"/>
    </row>
    <row r="57" s="1" customFormat="true" ht="30" hidden="false" customHeight="true" outlineLevel="0" collapsed="false">
      <c r="A57" s="545" t="n">
        <v>44</v>
      </c>
      <c r="B57" s="546" t="str">
        <f aca="false">IF(基本情報入力シート!C82="","",基本情報入力シート!C82)</f>
        <v/>
      </c>
      <c r="C57" s="546"/>
      <c r="D57" s="546"/>
      <c r="E57" s="546"/>
      <c r="F57" s="546"/>
      <c r="G57" s="546"/>
      <c r="H57" s="546"/>
      <c r="I57" s="546"/>
      <c r="J57" s="547" t="str">
        <f aca="false">IF(基本情報入力シート!M82="","",基本情報入力シート!M82)</f>
        <v/>
      </c>
      <c r="K57" s="548" t="str">
        <f aca="false">IF(基本情報入力シート!R82="","",基本情報入力シート!R82)</f>
        <v/>
      </c>
      <c r="L57" s="548" t="str">
        <f aca="false">IF(基本情報入力シート!W82="","",基本情報入力シート!W82)</f>
        <v/>
      </c>
      <c r="M57" s="547" t="str">
        <f aca="false">IF(基本情報入力シート!X82="","",基本情報入力シート!X82)</f>
        <v/>
      </c>
      <c r="N57" s="549" t="str">
        <f aca="false">IF(基本情報入力シート!Y82="","",基本情報入力シート!Y82)</f>
        <v/>
      </c>
      <c r="O57" s="550"/>
      <c r="P57" s="565"/>
      <c r="Q57" s="552"/>
      <c r="R57" s="552"/>
      <c r="S57" s="553" t="e">
        <f aca="false">IFERROR(ROUNDDOWN(Q57*VLOOKUP(N57,【参考】数式用!$AR$2:$AW$48,MATCH(P57,【参考】数式用!$AT$4:$AW$4)+2,FALSE)*0.5, 0), "")),0))</f>
        <v>#N/A</v>
      </c>
      <c r="T57" s="554"/>
      <c r="U57" s="555" t="e">
        <f aca="false">IFERROR(IF(AG57&lt;&gt;"",Q57*VLOOKUP(N57,【参考】数式用!$AG$2:$AL$48,MATCH(P57,【参考】数式用!$AI$4:$AL$4,0)+2,0), ""), ""))))</f>
        <v>#N/A</v>
      </c>
      <c r="V57" s="556"/>
      <c r="W57" s="557"/>
      <c r="X57" s="557"/>
      <c r="Y57" s="558"/>
      <c r="Z57" s="559"/>
      <c r="AA57" s="560" t="e">
        <f aca="false">IFERROR(IF(Y57="ー", "", ROUNDDOWN(Z57*VLOOKUP(N57,【参考】数式用!$AR$2:$AW$48,MATCH(Y57,【参考】数式用!$AT$4:$AW$4)+2,FALSE)*0.5, 0)), "")),0)))</f>
        <v>#N/A</v>
      </c>
      <c r="AB57" s="561"/>
      <c r="AC57" s="555" t="e">
        <f aca="false">IFERROR(IF(AG57&lt;&gt;"",Z57*VLOOKUP(N57,【参考】数式用!$AG$2:$AL$48,MATCH(Y57,【参考】数式用!$AI$4:$AL$4,0)+2,0), ""), ""))))</f>
        <v>#N/A</v>
      </c>
      <c r="AD57" s="555"/>
      <c r="AE57" s="562"/>
      <c r="AF57" s="563"/>
      <c r="AG57" s="538" t="e">
        <f aca="false">IFERROR(VLOOKUP(O57, 【参考】数式用!$AY$5:$AY$13, 1, FALSE), "")))</f>
        <v>#N/A</v>
      </c>
      <c r="AH57" s="539" t="e">
        <f aca="false">IFERROR(VLOOKUP(N57, 【参考】数式用!$BA$2:$BB$48, 2, FALSE), "")))</f>
        <v>#N/A</v>
      </c>
      <c r="AI57" s="540" t="e">
        <f aca="false">IF(AND(OR(P57="処遇改善加算Ⅰ",P57="処遇改善加算Ⅱ"),AH57="対象"), 1,"")</f>
        <v>#N/A</v>
      </c>
      <c r="AJ57" s="541" t="str">
        <f aca="false">IF(OR(Y57="処遇改善加算Ⅰ",Y57="処遇改善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K57" s="542"/>
      <c r="AL57" s="542"/>
      <c r="AM57" s="465"/>
      <c r="AN57" s="465"/>
      <c r="AO57" s="465"/>
      <c r="AP57" s="465"/>
      <c r="AQ57" s="465"/>
      <c r="AR57" s="465"/>
      <c r="AS57" s="465"/>
      <c r="AT57" s="465"/>
    </row>
    <row r="58" s="1" customFormat="true" ht="30" hidden="false" customHeight="true" outlineLevel="0" collapsed="false">
      <c r="A58" s="545" t="n">
        <v>45</v>
      </c>
      <c r="B58" s="546" t="str">
        <f aca="false">IF(基本情報入力シート!C83="","",基本情報入力シート!C83)</f>
        <v/>
      </c>
      <c r="C58" s="546"/>
      <c r="D58" s="546"/>
      <c r="E58" s="546"/>
      <c r="F58" s="546"/>
      <c r="G58" s="546"/>
      <c r="H58" s="546"/>
      <c r="I58" s="546"/>
      <c r="J58" s="547" t="str">
        <f aca="false">IF(基本情報入力シート!M83="","",基本情報入力シート!M83)</f>
        <v/>
      </c>
      <c r="K58" s="548" t="str">
        <f aca="false">IF(基本情報入力シート!R83="","",基本情報入力シート!R83)</f>
        <v/>
      </c>
      <c r="L58" s="548" t="str">
        <f aca="false">IF(基本情報入力シート!W83="","",基本情報入力シート!W83)</f>
        <v/>
      </c>
      <c r="M58" s="547" t="str">
        <f aca="false">IF(基本情報入力シート!X83="","",基本情報入力シート!X83)</f>
        <v/>
      </c>
      <c r="N58" s="549" t="str">
        <f aca="false">IF(基本情報入力シート!Y83="","",基本情報入力シート!Y83)</f>
        <v/>
      </c>
      <c r="O58" s="550"/>
      <c r="P58" s="566"/>
      <c r="Q58" s="552"/>
      <c r="R58" s="552"/>
      <c r="S58" s="553" t="e">
        <f aca="false">IFERROR(ROUNDDOWN(Q58*VLOOKUP(N58,【参考】数式用!$AR$2:$AW$48,MATCH(P58,【参考】数式用!$AT$4:$AW$4)+2,FALSE)*0.5, 0), "")),0))</f>
        <v>#N/A</v>
      </c>
      <c r="T58" s="554"/>
      <c r="U58" s="555" t="e">
        <f aca="false">IFERROR(IF(AG58&lt;&gt;"",Q58*VLOOKUP(N58,【参考】数式用!$AG$2:$AL$48,MATCH(P58,【参考】数式用!$AI$4:$AL$4,0)+2,0), ""), ""))))</f>
        <v>#N/A</v>
      </c>
      <c r="V58" s="556"/>
      <c r="W58" s="557"/>
      <c r="X58" s="557"/>
      <c r="Y58" s="558"/>
      <c r="Z58" s="559"/>
      <c r="AA58" s="560" t="e">
        <f aca="false">IFERROR(IF(Y58="ー", "", ROUNDDOWN(Z58*VLOOKUP(N58,【参考】数式用!$AR$2:$AW$48,MATCH(Y58,【参考】数式用!$AT$4:$AW$4)+2,FALSE)*0.5, 0)), "")),0)))</f>
        <v>#N/A</v>
      </c>
      <c r="AB58" s="561"/>
      <c r="AC58" s="555" t="e">
        <f aca="false">IFERROR(IF(AG58&lt;&gt;"",Z58*VLOOKUP(N58,【参考】数式用!$AG$2:$AL$48,MATCH(Y58,【参考】数式用!$AI$4:$AL$4,0)+2,0), ""), ""))))</f>
        <v>#N/A</v>
      </c>
      <c r="AD58" s="555"/>
      <c r="AE58" s="562"/>
      <c r="AF58" s="563"/>
      <c r="AG58" s="538" t="e">
        <f aca="false">IFERROR(VLOOKUP(O58, 【参考】数式用!$AY$5:$AY$13, 1, FALSE), "")))</f>
        <v>#N/A</v>
      </c>
      <c r="AH58" s="539" t="e">
        <f aca="false">IFERROR(VLOOKUP(N58, 【参考】数式用!$BA$2:$BB$48, 2, FALSE), "")))</f>
        <v>#N/A</v>
      </c>
      <c r="AI58" s="540" t="e">
        <f aca="false">IF(AND(OR(P58="処遇改善加算Ⅰ",P58="処遇改善加算Ⅱ"),AH58="対象"), 1,"")</f>
        <v>#N/A</v>
      </c>
      <c r="AJ58" s="541" t="str">
        <f aca="false">IF(OR(Y58="処遇改善加算Ⅰ",Y58="処遇改善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K58" s="542"/>
      <c r="AL58" s="542"/>
      <c r="AM58" s="465"/>
      <c r="AN58" s="465"/>
      <c r="AO58" s="465"/>
      <c r="AP58" s="465"/>
      <c r="AQ58" s="465"/>
      <c r="AR58" s="465"/>
      <c r="AS58" s="465"/>
      <c r="AT58" s="465"/>
    </row>
    <row r="59" s="1" customFormat="true" ht="30" hidden="false" customHeight="true" outlineLevel="0" collapsed="false">
      <c r="A59" s="545" t="n">
        <v>46</v>
      </c>
      <c r="B59" s="546" t="str">
        <f aca="false">IF(基本情報入力シート!C84="","",基本情報入力シート!C84)</f>
        <v/>
      </c>
      <c r="C59" s="546"/>
      <c r="D59" s="546"/>
      <c r="E59" s="546"/>
      <c r="F59" s="546"/>
      <c r="G59" s="546"/>
      <c r="H59" s="546"/>
      <c r="I59" s="546"/>
      <c r="J59" s="547" t="str">
        <f aca="false">IF(基本情報入力シート!M84="","",基本情報入力シート!M84)</f>
        <v/>
      </c>
      <c r="K59" s="548" t="str">
        <f aca="false">IF(基本情報入力シート!R84="","",基本情報入力シート!R84)</f>
        <v/>
      </c>
      <c r="L59" s="548" t="str">
        <f aca="false">IF(基本情報入力シート!W84="","",基本情報入力シート!W84)</f>
        <v/>
      </c>
      <c r="M59" s="547" t="str">
        <f aca="false">IF(基本情報入力シート!X84="","",基本情報入力シート!X84)</f>
        <v/>
      </c>
      <c r="N59" s="549" t="str">
        <f aca="false">IF(基本情報入力シート!Y84="","",基本情報入力シート!Y84)</f>
        <v/>
      </c>
      <c r="O59" s="550"/>
      <c r="P59" s="566"/>
      <c r="Q59" s="552"/>
      <c r="R59" s="552"/>
      <c r="S59" s="553" t="e">
        <f aca="false">IFERROR(ROUNDDOWN(Q59*VLOOKUP(N59,【参考】数式用!$AR$2:$AW$48,MATCH(P59,【参考】数式用!$AT$4:$AW$4)+2,FALSE)*0.5, 0), "")),0))</f>
        <v>#N/A</v>
      </c>
      <c r="T59" s="564"/>
      <c r="U59" s="555" t="e">
        <f aca="false">IFERROR(IF(AG59&lt;&gt;"",Q59*VLOOKUP(N59,【参考】数式用!$AG$2:$AL$48,MATCH(P59,【参考】数式用!$AI$4:$AL$4,0)+2,0), ""), ""))))</f>
        <v>#N/A</v>
      </c>
      <c r="V59" s="556"/>
      <c r="W59" s="557"/>
      <c r="X59" s="557"/>
      <c r="Y59" s="558"/>
      <c r="Z59" s="559"/>
      <c r="AA59" s="560" t="e">
        <f aca="false">IFERROR(IF(Y59="ー", "", ROUNDDOWN(Z59*VLOOKUP(N59,【参考】数式用!$AR$2:$AW$48,MATCH(Y59,【参考】数式用!$AT$4:$AW$4)+2,FALSE)*0.5, 0)), "")),0)))</f>
        <v>#N/A</v>
      </c>
      <c r="AB59" s="561"/>
      <c r="AC59" s="555" t="e">
        <f aca="false">IFERROR(IF(AG59&lt;&gt;"",Z59*VLOOKUP(N59,【参考】数式用!$AG$2:$AL$48,MATCH(Y59,【参考】数式用!$AI$4:$AL$4,0)+2,0), ""), ""))))</f>
        <v>#N/A</v>
      </c>
      <c r="AD59" s="555"/>
      <c r="AE59" s="562"/>
      <c r="AF59" s="563"/>
      <c r="AG59" s="538" t="e">
        <f aca="false">IFERROR(VLOOKUP(O59, 【参考】数式用!$AY$5:$AY$13, 1, FALSE), "")))</f>
        <v>#N/A</v>
      </c>
      <c r="AH59" s="539" t="e">
        <f aca="false">IFERROR(VLOOKUP(N59, 【参考】数式用!$BA$2:$BB$48, 2, FALSE), "")))</f>
        <v>#N/A</v>
      </c>
      <c r="AI59" s="540" t="e">
        <f aca="false">IF(AND(OR(P59="処遇改善加算Ⅰ",P59="処遇改善加算Ⅱ"),AH59="対象"), 1,"")</f>
        <v>#N/A</v>
      </c>
      <c r="AJ59" s="541" t="str">
        <f aca="false">IF(OR(Y59="処遇改善加算Ⅰ",Y59="処遇改善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K59" s="542"/>
      <c r="AL59" s="542"/>
      <c r="AM59" s="465"/>
      <c r="AN59" s="465"/>
      <c r="AO59" s="465"/>
      <c r="AP59" s="465"/>
      <c r="AQ59" s="465"/>
      <c r="AR59" s="465"/>
      <c r="AS59" s="465"/>
      <c r="AT59" s="465"/>
    </row>
    <row r="60" s="1" customFormat="true" ht="30" hidden="false" customHeight="true" outlineLevel="0" collapsed="false">
      <c r="A60" s="545" t="n">
        <v>47</v>
      </c>
      <c r="B60" s="546" t="str">
        <f aca="false">IF(基本情報入力シート!C85="","",基本情報入力シート!C85)</f>
        <v/>
      </c>
      <c r="C60" s="546"/>
      <c r="D60" s="546"/>
      <c r="E60" s="546"/>
      <c r="F60" s="546"/>
      <c r="G60" s="546"/>
      <c r="H60" s="546"/>
      <c r="I60" s="546"/>
      <c r="J60" s="547" t="str">
        <f aca="false">IF(基本情報入力シート!M85="","",基本情報入力シート!M85)</f>
        <v/>
      </c>
      <c r="K60" s="548" t="str">
        <f aca="false">IF(基本情報入力シート!R85="","",基本情報入力シート!R85)</f>
        <v/>
      </c>
      <c r="L60" s="548" t="str">
        <f aca="false">IF(基本情報入力シート!W85="","",基本情報入力シート!W85)</f>
        <v/>
      </c>
      <c r="M60" s="547" t="str">
        <f aca="false">IF(基本情報入力シート!X85="","",基本情報入力シート!X85)</f>
        <v/>
      </c>
      <c r="N60" s="549" t="str">
        <f aca="false">IF(基本情報入力シート!Y85="","",基本情報入力シート!Y85)</f>
        <v/>
      </c>
      <c r="O60" s="550"/>
      <c r="P60" s="566"/>
      <c r="Q60" s="552"/>
      <c r="R60" s="552"/>
      <c r="S60" s="553" t="e">
        <f aca="false">IFERROR(ROUNDDOWN(Q60*VLOOKUP(N60,【参考】数式用!$AR$2:$AW$48,MATCH(P60,【参考】数式用!$AT$4:$AW$4)+2,FALSE)*0.5, 0), "")),0))</f>
        <v>#N/A</v>
      </c>
      <c r="T60" s="554"/>
      <c r="U60" s="555" t="e">
        <f aca="false">IFERROR(IF(AG60&lt;&gt;"",Q60*VLOOKUP(N60,【参考】数式用!$AG$2:$AL$48,MATCH(P60,【参考】数式用!$AI$4:$AL$4,0)+2,0), ""), ""))))</f>
        <v>#N/A</v>
      </c>
      <c r="V60" s="556"/>
      <c r="W60" s="557"/>
      <c r="X60" s="557"/>
      <c r="Y60" s="558"/>
      <c r="Z60" s="559"/>
      <c r="AA60" s="560" t="e">
        <f aca="false">IFERROR(IF(Y60="ー", "", ROUNDDOWN(Z60*VLOOKUP(N60,【参考】数式用!$AR$2:$AW$48,MATCH(Y60,【参考】数式用!$AT$4:$AW$4)+2,FALSE)*0.5, 0)), "")),0)))</f>
        <v>#N/A</v>
      </c>
      <c r="AB60" s="561"/>
      <c r="AC60" s="555" t="e">
        <f aca="false">IFERROR(IF(AG60&lt;&gt;"",Z60*VLOOKUP(N60,【参考】数式用!$AG$2:$AL$48,MATCH(Y60,【参考】数式用!$AI$4:$AL$4,0)+2,0), ""), ""))))</f>
        <v>#N/A</v>
      </c>
      <c r="AD60" s="555"/>
      <c r="AE60" s="562"/>
      <c r="AF60" s="563"/>
      <c r="AG60" s="538" t="e">
        <f aca="false">IFERROR(VLOOKUP(O60, 【参考】数式用!$AY$5:$AY$13, 1, FALSE), "")))</f>
        <v>#N/A</v>
      </c>
      <c r="AH60" s="539" t="e">
        <f aca="false">IFERROR(VLOOKUP(N60, 【参考】数式用!$BA$2:$BB$48, 2, FALSE), "")))</f>
        <v>#N/A</v>
      </c>
      <c r="AI60" s="540" t="e">
        <f aca="false">IF(AND(OR(P60="処遇改善加算Ⅰ",P60="処遇改善加算Ⅱ"),AH60="対象"), 1,"")</f>
        <v>#N/A</v>
      </c>
      <c r="AJ60" s="541" t="str">
        <f aca="false">IF(OR(Y60="処遇改善加算Ⅰ",Y60="処遇改善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K60" s="542"/>
      <c r="AL60" s="542"/>
      <c r="AM60" s="465"/>
      <c r="AN60" s="465"/>
      <c r="AO60" s="465"/>
      <c r="AP60" s="465"/>
      <c r="AQ60" s="465"/>
      <c r="AR60" s="465"/>
      <c r="AS60" s="465"/>
      <c r="AT60" s="465"/>
    </row>
    <row r="61" s="1" customFormat="true" ht="30" hidden="false" customHeight="true" outlineLevel="0" collapsed="false">
      <c r="A61" s="545" t="n">
        <v>48</v>
      </c>
      <c r="B61" s="546" t="str">
        <f aca="false">IF(基本情報入力シート!C86="","",基本情報入力シート!C86)</f>
        <v/>
      </c>
      <c r="C61" s="546"/>
      <c r="D61" s="546"/>
      <c r="E61" s="546"/>
      <c r="F61" s="546"/>
      <c r="G61" s="546"/>
      <c r="H61" s="546"/>
      <c r="I61" s="546"/>
      <c r="J61" s="547" t="str">
        <f aca="false">IF(基本情報入力シート!M86="","",基本情報入力シート!M86)</f>
        <v/>
      </c>
      <c r="K61" s="548" t="str">
        <f aca="false">IF(基本情報入力シート!R86="","",基本情報入力シート!R86)</f>
        <v/>
      </c>
      <c r="L61" s="548" t="str">
        <f aca="false">IF(基本情報入力シート!W86="","",基本情報入力シート!W86)</f>
        <v/>
      </c>
      <c r="M61" s="547" t="str">
        <f aca="false">IF(基本情報入力シート!X86="","",基本情報入力シート!X86)</f>
        <v/>
      </c>
      <c r="N61" s="549" t="str">
        <f aca="false">IF(基本情報入力シート!Y86="","",基本情報入力シート!Y86)</f>
        <v/>
      </c>
      <c r="O61" s="550"/>
      <c r="P61" s="588"/>
      <c r="Q61" s="589"/>
      <c r="R61" s="589"/>
      <c r="S61" s="553" t="e">
        <f aca="false">IFERROR(ROUNDDOWN(Q61*VLOOKUP(N61,【参考】数式用!$AR$2:$AW$48,MATCH(P61,【参考】数式用!$AT$4:$AW$4)+2,FALSE)*0.5, 0), "")),0))</f>
        <v>#N/A</v>
      </c>
      <c r="T61" s="556"/>
      <c r="U61" s="555" t="e">
        <f aca="false">IFERROR(IF(AG61&lt;&gt;"",Q61*VLOOKUP(N61,【参考】数式用!$AG$2:$AL$48,MATCH(P61,【参考】数式用!$AI$4:$AL$4,0)+2,0), ""), ""))))</f>
        <v>#N/A</v>
      </c>
      <c r="V61" s="556"/>
      <c r="W61" s="557"/>
      <c r="X61" s="557"/>
      <c r="Y61" s="558"/>
      <c r="Z61" s="559"/>
      <c r="AA61" s="560" t="e">
        <f aca="false">IFERROR(IF(Y61="ー", "", ROUNDDOWN(Z61*VLOOKUP(N61,【参考】数式用!$AR$2:$AW$48,MATCH(Y61,【参考】数式用!$AT$4:$AW$4)+2,FALSE)*0.5, 0)), "")),0)))</f>
        <v>#N/A</v>
      </c>
      <c r="AB61" s="561"/>
      <c r="AC61" s="555" t="e">
        <f aca="false">IFERROR(IF(AG61&lt;&gt;"",Z61*VLOOKUP(N61,【参考】数式用!$AG$2:$AL$48,MATCH(Y61,【参考】数式用!$AI$4:$AL$4,0)+2,0), ""), ""))))</f>
        <v>#N/A</v>
      </c>
      <c r="AD61" s="555"/>
      <c r="AE61" s="562"/>
      <c r="AF61" s="563"/>
      <c r="AG61" s="538" t="e">
        <f aca="false">IFERROR(VLOOKUP(O61, 【参考】数式用!$AY$5:$AY$13, 1, FALSE), "")))</f>
        <v>#N/A</v>
      </c>
      <c r="AH61" s="539" t="e">
        <f aca="false">IFERROR(VLOOKUP(N61, 【参考】数式用!$BA$2:$BB$48, 2, FALSE), "")))</f>
        <v>#N/A</v>
      </c>
      <c r="AI61" s="540" t="e">
        <f aca="false">IF(AND(OR(P61="処遇改善加算Ⅰ",P61="処遇改善加算Ⅱ"),AH61="対象"), 1,"")</f>
        <v>#N/A</v>
      </c>
      <c r="AJ61" s="541" t="str">
        <f aca="false">IF(OR(Y61="処遇改善加算Ⅰ",Y61="処遇改善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K61" s="542"/>
      <c r="AL61" s="542"/>
      <c r="AM61" s="465"/>
      <c r="AN61" s="465"/>
      <c r="AO61" s="465"/>
      <c r="AP61" s="465"/>
      <c r="AQ61" s="465"/>
      <c r="AR61" s="465"/>
      <c r="AS61" s="465"/>
      <c r="AT61" s="465"/>
    </row>
    <row r="62" s="1" customFormat="true" ht="30" hidden="false" customHeight="true" outlineLevel="0" collapsed="false">
      <c r="A62" s="545" t="n">
        <v>49</v>
      </c>
      <c r="B62" s="546" t="str">
        <f aca="false">IF(基本情報入力シート!C87="","",基本情報入力シート!C87)</f>
        <v/>
      </c>
      <c r="C62" s="546"/>
      <c r="D62" s="546"/>
      <c r="E62" s="546"/>
      <c r="F62" s="546"/>
      <c r="G62" s="546"/>
      <c r="H62" s="546"/>
      <c r="I62" s="546"/>
      <c r="J62" s="547" t="str">
        <f aca="false">IF(基本情報入力シート!M87="","",基本情報入力シート!M87)</f>
        <v/>
      </c>
      <c r="K62" s="548" t="str">
        <f aca="false">IF(基本情報入力シート!R87="","",基本情報入力シート!R87)</f>
        <v/>
      </c>
      <c r="L62" s="548" t="str">
        <f aca="false">IF(基本情報入力シート!W87="","",基本情報入力シート!W87)</f>
        <v/>
      </c>
      <c r="M62" s="547" t="str">
        <f aca="false">IF(基本情報入力シート!X87="","",基本情報入力シート!X87)</f>
        <v/>
      </c>
      <c r="N62" s="549" t="str">
        <f aca="false">IF(基本情報入力シート!Y87="","",基本情報入力シート!Y87)</f>
        <v/>
      </c>
      <c r="O62" s="550"/>
      <c r="P62" s="588"/>
      <c r="Q62" s="589"/>
      <c r="R62" s="589"/>
      <c r="S62" s="553" t="e">
        <f aca="false">IFERROR(ROUNDDOWN(Q62*VLOOKUP(N62,【参考】数式用!$AR$2:$AW$48,MATCH(P62,【参考】数式用!$AT$4:$AW$4)+2,FALSE)*0.5, 0), "")),0))</f>
        <v>#N/A</v>
      </c>
      <c r="T62" s="590"/>
      <c r="U62" s="555" t="e">
        <f aca="false">IFERROR(IF(AG62&lt;&gt;"",Q62*VLOOKUP(N62,【参考】数式用!$AG$2:$AL$48,MATCH(P62,【参考】数式用!$AI$4:$AL$4,0)+2,0), ""), ""))))</f>
        <v>#N/A</v>
      </c>
      <c r="V62" s="556"/>
      <c r="W62" s="557"/>
      <c r="X62" s="557"/>
      <c r="Y62" s="558"/>
      <c r="Z62" s="559"/>
      <c r="AA62" s="560" t="e">
        <f aca="false">IFERROR(IF(Y62="ー", "", ROUNDDOWN(Z62*VLOOKUP(N62,【参考】数式用!$AR$2:$AW$48,MATCH(Y62,【参考】数式用!$AT$4:$AW$4)+2,FALSE)*0.5, 0)), "")),0)))</f>
        <v>#N/A</v>
      </c>
      <c r="AB62" s="561"/>
      <c r="AC62" s="555" t="e">
        <f aca="false">IFERROR(IF(AG62&lt;&gt;"",Z62*VLOOKUP(N62,【参考】数式用!$AG$2:$AL$48,MATCH(Y62,【参考】数式用!$AI$4:$AL$4,0)+2,0), ""), ""))))</f>
        <v>#N/A</v>
      </c>
      <c r="AD62" s="555"/>
      <c r="AE62" s="562"/>
      <c r="AF62" s="563"/>
      <c r="AG62" s="538" t="e">
        <f aca="false">IFERROR(VLOOKUP(O62, 【参考】数式用!$AY$5:$AY$13, 1, FALSE), "")))</f>
        <v>#N/A</v>
      </c>
      <c r="AH62" s="539" t="e">
        <f aca="false">IFERROR(VLOOKUP(N62, 【参考】数式用!$BA$2:$BB$48, 2, FALSE), "")))</f>
        <v>#N/A</v>
      </c>
      <c r="AI62" s="540" t="e">
        <f aca="false">IF(AND(OR(P62="処遇改善加算Ⅰ",P62="処遇改善加算Ⅱ"),AH62="対象"), 1,"")</f>
        <v>#N/A</v>
      </c>
      <c r="AJ62" s="541" t="str">
        <f aca="false">IF(OR(Y62="処遇改善加算Ⅰ",Y62="処遇改善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K62" s="542"/>
      <c r="AL62" s="542"/>
      <c r="AM62" s="465"/>
      <c r="AN62" s="465"/>
      <c r="AO62" s="465"/>
      <c r="AP62" s="465"/>
      <c r="AQ62" s="465"/>
      <c r="AR62" s="465"/>
      <c r="AS62" s="465"/>
      <c r="AT62" s="465"/>
    </row>
    <row r="63" s="1" customFormat="true" ht="30" hidden="false" customHeight="true" outlineLevel="0" collapsed="false">
      <c r="A63" s="545" t="n">
        <v>50</v>
      </c>
      <c r="B63" s="546" t="str">
        <f aca="false">IF(基本情報入力シート!C88="","",基本情報入力シート!C88)</f>
        <v/>
      </c>
      <c r="C63" s="546"/>
      <c r="D63" s="546"/>
      <c r="E63" s="546"/>
      <c r="F63" s="546"/>
      <c r="G63" s="546"/>
      <c r="H63" s="546"/>
      <c r="I63" s="546"/>
      <c r="J63" s="547" t="str">
        <f aca="false">IF(基本情報入力シート!M88="","",基本情報入力シート!M88)</f>
        <v/>
      </c>
      <c r="K63" s="548" t="str">
        <f aca="false">IF(基本情報入力シート!R88="","",基本情報入力シート!R88)</f>
        <v/>
      </c>
      <c r="L63" s="548" t="str">
        <f aca="false">IF(基本情報入力シート!W88="","",基本情報入力シート!W88)</f>
        <v/>
      </c>
      <c r="M63" s="547" t="str">
        <f aca="false">IF(基本情報入力シート!X88="","",基本情報入力シート!X88)</f>
        <v/>
      </c>
      <c r="N63" s="549" t="str">
        <f aca="false">IF(基本情報入力シート!Y88="","",基本情報入力シート!Y88)</f>
        <v/>
      </c>
      <c r="O63" s="550"/>
      <c r="P63" s="588"/>
      <c r="Q63" s="589"/>
      <c r="R63" s="589"/>
      <c r="S63" s="553" t="e">
        <f aca="false">IFERROR(ROUNDDOWN(Q63*VLOOKUP(N63,【参考】数式用!$AR$2:$AW$48,MATCH(P63,【参考】数式用!$AT$4:$AW$4)+2,FALSE)*0.5, 0), "")),0))</f>
        <v>#N/A</v>
      </c>
      <c r="T63" s="590"/>
      <c r="U63" s="555" t="e">
        <f aca="false">IFERROR(IF(AG63&lt;&gt;"",Q63*VLOOKUP(N63,【参考】数式用!$AG$2:$AL$48,MATCH(P63,【参考】数式用!$AI$4:$AL$4,0)+2,0), ""), ""))))</f>
        <v>#N/A</v>
      </c>
      <c r="V63" s="556"/>
      <c r="W63" s="557"/>
      <c r="X63" s="557"/>
      <c r="Y63" s="558"/>
      <c r="Z63" s="559"/>
      <c r="AA63" s="560" t="e">
        <f aca="false">IFERROR(IF(Y63="ー", "", ROUNDDOWN(Z63*VLOOKUP(N63,【参考】数式用!$AR$2:$AW$48,MATCH(Y63,【参考】数式用!$AT$4:$AW$4)+2,FALSE)*0.5, 0)), "")),0)))</f>
        <v>#N/A</v>
      </c>
      <c r="AB63" s="561"/>
      <c r="AC63" s="555" t="e">
        <f aca="false">IFERROR(IF(AG63&lt;&gt;"",Z63*VLOOKUP(N63,【参考】数式用!$AG$2:$AL$48,MATCH(Y63,【参考】数式用!$AI$4:$AL$4,0)+2,0), ""), ""))))</f>
        <v>#N/A</v>
      </c>
      <c r="AD63" s="555"/>
      <c r="AE63" s="562"/>
      <c r="AF63" s="563"/>
      <c r="AG63" s="538" t="e">
        <f aca="false">IFERROR(VLOOKUP(O63, 【参考】数式用!$AY$5:$AY$13, 1, FALSE), "")))</f>
        <v>#N/A</v>
      </c>
      <c r="AH63" s="539" t="e">
        <f aca="false">IFERROR(VLOOKUP(N63, 【参考】数式用!$BA$2:$BB$48, 2, FALSE), "")))</f>
        <v>#N/A</v>
      </c>
      <c r="AI63" s="540" t="e">
        <f aca="false">IF(AND(OR(P63="処遇改善加算Ⅰ",P63="処遇改善加算Ⅱ"),AH63="対象"), 1,"")</f>
        <v>#N/A</v>
      </c>
      <c r="AJ63" s="541" t="str">
        <f aca="false">IF(OR(Y63="処遇改善加算Ⅰ",Y63="処遇改善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K63" s="542"/>
      <c r="AL63" s="542"/>
      <c r="AM63" s="465"/>
      <c r="AN63" s="465"/>
      <c r="AO63" s="465"/>
      <c r="AP63" s="465"/>
      <c r="AQ63" s="465"/>
      <c r="AR63" s="465"/>
      <c r="AS63" s="465"/>
      <c r="AT63" s="465"/>
    </row>
    <row r="64" s="1" customFormat="true" ht="30" hidden="false" customHeight="true" outlineLevel="0" collapsed="false">
      <c r="A64" s="545" t="n">
        <v>51</v>
      </c>
      <c r="B64" s="546" t="str">
        <f aca="false">IF(基本情報入力シート!C89="","",基本情報入力シート!C89)</f>
        <v/>
      </c>
      <c r="C64" s="546"/>
      <c r="D64" s="546"/>
      <c r="E64" s="546"/>
      <c r="F64" s="546"/>
      <c r="G64" s="546"/>
      <c r="H64" s="546"/>
      <c r="I64" s="546"/>
      <c r="J64" s="547" t="str">
        <f aca="false">IF(基本情報入力シート!M89="","",基本情報入力シート!M89)</f>
        <v/>
      </c>
      <c r="K64" s="548" t="str">
        <f aca="false">IF(基本情報入力シート!R89="","",基本情報入力シート!R89)</f>
        <v/>
      </c>
      <c r="L64" s="548" t="str">
        <f aca="false">IF(基本情報入力シート!W89="","",基本情報入力シート!W89)</f>
        <v/>
      </c>
      <c r="M64" s="547" t="str">
        <f aca="false">IF(基本情報入力シート!X89="","",基本情報入力シート!X89)</f>
        <v/>
      </c>
      <c r="N64" s="549" t="str">
        <f aca="false">IF(基本情報入力シート!Y89="","",基本情報入力シート!Y89)</f>
        <v/>
      </c>
      <c r="O64" s="550"/>
      <c r="P64" s="588"/>
      <c r="Q64" s="589"/>
      <c r="R64" s="589"/>
      <c r="S64" s="553" t="e">
        <f aca="false">IFERROR(ROUNDDOWN(Q64*VLOOKUP(N64,【参考】数式用!$AR$2:$AW$48,MATCH(P64,【参考】数式用!$AT$4:$AW$4)+2,FALSE)*0.5, 0), "")),0))</f>
        <v>#N/A</v>
      </c>
      <c r="T64" s="590"/>
      <c r="U64" s="555" t="e">
        <f aca="false">IFERROR(IF(AG64&lt;&gt;"",Q64*VLOOKUP(N64,【参考】数式用!$AG$2:$AL$48,MATCH(P64,【参考】数式用!$AI$4:$AL$4,0)+2,0), ""), ""))))</f>
        <v>#N/A</v>
      </c>
      <c r="V64" s="556"/>
      <c r="W64" s="557"/>
      <c r="X64" s="557"/>
      <c r="Y64" s="558"/>
      <c r="Z64" s="559"/>
      <c r="AA64" s="560" t="e">
        <f aca="false">IFERROR(IF(Y64="ー", "", ROUNDDOWN(Z64*VLOOKUP(N64,【参考】数式用!$AR$2:$AW$48,MATCH(Y64,【参考】数式用!$AT$4:$AW$4)+2,FALSE)*0.5, 0)), "")),0)))</f>
        <v>#N/A</v>
      </c>
      <c r="AB64" s="561"/>
      <c r="AC64" s="555" t="e">
        <f aca="false">IFERROR(IF(AG64&lt;&gt;"",Z64*VLOOKUP(N64,【参考】数式用!$AG$2:$AL$48,MATCH(Y64,【参考】数式用!$AI$4:$AL$4,0)+2,0), ""), ""))))</f>
        <v>#N/A</v>
      </c>
      <c r="AD64" s="555"/>
      <c r="AE64" s="562"/>
      <c r="AF64" s="563"/>
      <c r="AG64" s="538" t="e">
        <f aca="false">IFERROR(VLOOKUP(O64, 【参考】数式用!$AY$5:$AY$13, 1, FALSE), "")))</f>
        <v>#N/A</v>
      </c>
      <c r="AH64" s="539" t="e">
        <f aca="false">IFERROR(VLOOKUP(N64, 【参考】数式用!$BA$2:$BB$48, 2, FALSE), "")))</f>
        <v>#N/A</v>
      </c>
      <c r="AI64" s="540" t="e">
        <f aca="false">IF(AND(OR(P64="処遇改善加算Ⅰ",P64="処遇改善加算Ⅱ"),AH64="対象"), 1,"")</f>
        <v>#N/A</v>
      </c>
      <c r="AJ64" s="541" t="str">
        <f aca="false">IF(OR(Y64="処遇改善加算Ⅰ",Y64="処遇改善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K64" s="542"/>
      <c r="AL64" s="542"/>
      <c r="AM64" s="465"/>
      <c r="AN64" s="465"/>
      <c r="AO64" s="465"/>
      <c r="AP64" s="465"/>
      <c r="AQ64" s="465"/>
      <c r="AR64" s="465"/>
      <c r="AS64" s="465"/>
      <c r="AT64" s="465"/>
    </row>
    <row r="65" s="1" customFormat="true" ht="30" hidden="false" customHeight="true" outlineLevel="0" collapsed="false">
      <c r="A65" s="545" t="n">
        <v>52</v>
      </c>
      <c r="B65" s="546" t="str">
        <f aca="false">IF(基本情報入力シート!C90="","",基本情報入力シート!C90)</f>
        <v/>
      </c>
      <c r="C65" s="546"/>
      <c r="D65" s="546"/>
      <c r="E65" s="546"/>
      <c r="F65" s="546"/>
      <c r="G65" s="546"/>
      <c r="H65" s="546"/>
      <c r="I65" s="546"/>
      <c r="J65" s="547" t="str">
        <f aca="false">IF(基本情報入力シート!M90="","",基本情報入力シート!M90)</f>
        <v/>
      </c>
      <c r="K65" s="548" t="str">
        <f aca="false">IF(基本情報入力シート!R90="","",基本情報入力シート!R90)</f>
        <v/>
      </c>
      <c r="L65" s="548" t="str">
        <f aca="false">IF(基本情報入力シート!W90="","",基本情報入力シート!W90)</f>
        <v/>
      </c>
      <c r="M65" s="547" t="str">
        <f aca="false">IF(基本情報入力シート!X90="","",基本情報入力シート!X90)</f>
        <v/>
      </c>
      <c r="N65" s="549" t="str">
        <f aca="false">IF(基本情報入力シート!Y90="","",基本情報入力シート!Y90)</f>
        <v/>
      </c>
      <c r="O65" s="550"/>
      <c r="P65" s="588"/>
      <c r="Q65" s="589"/>
      <c r="R65" s="589"/>
      <c r="S65" s="553" t="e">
        <f aca="false">IFERROR(ROUNDDOWN(Q65*VLOOKUP(N65,【参考】数式用!$AR$2:$AW$48,MATCH(P65,【参考】数式用!$AT$4:$AW$4)+2,FALSE)*0.5, 0), "")),0))</f>
        <v>#N/A</v>
      </c>
      <c r="T65" s="590"/>
      <c r="U65" s="555" t="e">
        <f aca="false">IFERROR(IF(AG65&lt;&gt;"",Q65*VLOOKUP(N65,【参考】数式用!$AG$2:$AL$48,MATCH(P65,【参考】数式用!$AI$4:$AL$4,0)+2,0), ""), ""))))</f>
        <v>#N/A</v>
      </c>
      <c r="V65" s="556"/>
      <c r="W65" s="557"/>
      <c r="X65" s="557"/>
      <c r="Y65" s="558"/>
      <c r="Z65" s="559"/>
      <c r="AA65" s="560" t="e">
        <f aca="false">IFERROR(IF(Y65="ー", "", ROUNDDOWN(Z65*VLOOKUP(N65,【参考】数式用!$AR$2:$AW$48,MATCH(Y65,【参考】数式用!$AT$4:$AW$4)+2,FALSE)*0.5, 0)), "")),0)))</f>
        <v>#N/A</v>
      </c>
      <c r="AB65" s="561"/>
      <c r="AC65" s="555" t="e">
        <f aca="false">IFERROR(IF(AG65&lt;&gt;"",Z65*VLOOKUP(N65,【参考】数式用!$AG$2:$AL$48,MATCH(Y65,【参考】数式用!$AI$4:$AL$4,0)+2,0), ""), ""))))</f>
        <v>#N/A</v>
      </c>
      <c r="AD65" s="555"/>
      <c r="AE65" s="562"/>
      <c r="AF65" s="563"/>
      <c r="AG65" s="538" t="e">
        <f aca="false">IFERROR(VLOOKUP(O65, 【参考】数式用!$AY$5:$AY$13, 1, FALSE), "")))</f>
        <v>#N/A</v>
      </c>
      <c r="AH65" s="539" t="e">
        <f aca="false">IFERROR(VLOOKUP(N65, 【参考】数式用!$BA$2:$BB$48, 2, FALSE), "")))</f>
        <v>#N/A</v>
      </c>
      <c r="AI65" s="540" t="e">
        <f aca="false">IF(AND(OR(P65="処遇改善加算Ⅰ",P65="処遇改善加算Ⅱ"),AH65="対象"), 1,"")</f>
        <v>#N/A</v>
      </c>
      <c r="AJ65" s="541" t="str">
        <f aca="false">IF(OR(Y65="処遇改善加算Ⅰ",Y65="処遇改善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K65" s="542"/>
      <c r="AL65" s="542"/>
      <c r="AM65" s="465"/>
      <c r="AN65" s="465"/>
      <c r="AO65" s="465"/>
      <c r="AP65" s="465"/>
      <c r="AQ65" s="465"/>
      <c r="AR65" s="465"/>
      <c r="AS65" s="465"/>
      <c r="AT65" s="465"/>
    </row>
    <row r="66" s="1" customFormat="true" ht="30" hidden="false" customHeight="true" outlineLevel="0" collapsed="false">
      <c r="A66" s="545" t="n">
        <v>53</v>
      </c>
      <c r="B66" s="546" t="str">
        <f aca="false">IF(基本情報入力シート!C91="","",基本情報入力シート!C91)</f>
        <v/>
      </c>
      <c r="C66" s="546"/>
      <c r="D66" s="546"/>
      <c r="E66" s="546"/>
      <c r="F66" s="546"/>
      <c r="G66" s="546"/>
      <c r="H66" s="546"/>
      <c r="I66" s="546"/>
      <c r="J66" s="547" t="str">
        <f aca="false">IF(基本情報入力シート!M91="","",基本情報入力シート!M91)</f>
        <v/>
      </c>
      <c r="K66" s="548" t="str">
        <f aca="false">IF(基本情報入力シート!R91="","",基本情報入力シート!R91)</f>
        <v/>
      </c>
      <c r="L66" s="548" t="str">
        <f aca="false">IF(基本情報入力シート!W91="","",基本情報入力シート!W91)</f>
        <v/>
      </c>
      <c r="M66" s="547" t="str">
        <f aca="false">IF(基本情報入力シート!X91="","",基本情報入力シート!X91)</f>
        <v/>
      </c>
      <c r="N66" s="549" t="str">
        <f aca="false">IF(基本情報入力シート!Y91="","",基本情報入力シート!Y91)</f>
        <v/>
      </c>
      <c r="O66" s="550"/>
      <c r="P66" s="588"/>
      <c r="Q66" s="589"/>
      <c r="R66" s="589"/>
      <c r="S66" s="553" t="e">
        <f aca="false">IFERROR(ROUNDDOWN(Q66*VLOOKUP(N66,【参考】数式用!$AR$2:$AW$48,MATCH(P66,【参考】数式用!$AT$4:$AW$4)+2,FALSE)*0.5, 0), "")),0))</f>
        <v>#N/A</v>
      </c>
      <c r="T66" s="590"/>
      <c r="U66" s="555" t="e">
        <f aca="false">IFERROR(IF(AG66&lt;&gt;"",Q66*VLOOKUP(N66,【参考】数式用!$AG$2:$AL$48,MATCH(P66,【参考】数式用!$AI$4:$AL$4,0)+2,0), ""), ""))))</f>
        <v>#N/A</v>
      </c>
      <c r="V66" s="556"/>
      <c r="W66" s="557"/>
      <c r="X66" s="557"/>
      <c r="Y66" s="558"/>
      <c r="Z66" s="559"/>
      <c r="AA66" s="560" t="e">
        <f aca="false">IFERROR(IF(Y66="ー", "", ROUNDDOWN(Z66*VLOOKUP(N66,【参考】数式用!$AR$2:$AW$48,MATCH(Y66,【参考】数式用!$AT$4:$AW$4)+2,FALSE)*0.5, 0)), "")),0)))</f>
        <v>#N/A</v>
      </c>
      <c r="AB66" s="561"/>
      <c r="AC66" s="555" t="e">
        <f aca="false">IFERROR(IF(AG66&lt;&gt;"",Z66*VLOOKUP(N66,【参考】数式用!$AG$2:$AL$48,MATCH(Y66,【参考】数式用!$AI$4:$AL$4,0)+2,0), ""), ""))))</f>
        <v>#N/A</v>
      </c>
      <c r="AD66" s="555"/>
      <c r="AE66" s="562"/>
      <c r="AF66" s="563"/>
      <c r="AG66" s="538" t="e">
        <f aca="false">IFERROR(VLOOKUP(O66, 【参考】数式用!$AY$5:$AY$13, 1, FALSE), "")))</f>
        <v>#N/A</v>
      </c>
      <c r="AH66" s="539" t="e">
        <f aca="false">IFERROR(VLOOKUP(N66, 【参考】数式用!$BA$2:$BB$48, 2, FALSE), "")))</f>
        <v>#N/A</v>
      </c>
      <c r="AI66" s="540" t="e">
        <f aca="false">IF(AND(OR(P66="処遇改善加算Ⅰ",P66="処遇改善加算Ⅱ"),AH66="対象"), 1,"")</f>
        <v>#N/A</v>
      </c>
      <c r="AJ66" s="541" t="str">
        <f aca="false">IF(OR(Y66="処遇改善加算Ⅰ",Y66="処遇改善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K66" s="542"/>
      <c r="AL66" s="542"/>
      <c r="AM66" s="465"/>
      <c r="AN66" s="465"/>
      <c r="AO66" s="465"/>
      <c r="AP66" s="465"/>
      <c r="AQ66" s="465"/>
      <c r="AR66" s="465"/>
      <c r="AS66" s="465"/>
      <c r="AT66" s="465"/>
    </row>
    <row r="67" s="1" customFormat="true" ht="30" hidden="false" customHeight="true" outlineLevel="0" collapsed="false">
      <c r="A67" s="545" t="n">
        <v>54</v>
      </c>
      <c r="B67" s="546" t="str">
        <f aca="false">IF(基本情報入力シート!C92="","",基本情報入力シート!C92)</f>
        <v/>
      </c>
      <c r="C67" s="546"/>
      <c r="D67" s="546"/>
      <c r="E67" s="546"/>
      <c r="F67" s="546"/>
      <c r="G67" s="546"/>
      <c r="H67" s="546"/>
      <c r="I67" s="546"/>
      <c r="J67" s="547" t="str">
        <f aca="false">IF(基本情報入力シート!M92="","",基本情報入力シート!M92)</f>
        <v/>
      </c>
      <c r="K67" s="548" t="str">
        <f aca="false">IF(基本情報入力シート!R92="","",基本情報入力シート!R92)</f>
        <v/>
      </c>
      <c r="L67" s="548" t="str">
        <f aca="false">IF(基本情報入力シート!W92="","",基本情報入力シート!W92)</f>
        <v/>
      </c>
      <c r="M67" s="547" t="str">
        <f aca="false">IF(基本情報入力シート!X92="","",基本情報入力シート!X92)</f>
        <v/>
      </c>
      <c r="N67" s="549" t="str">
        <f aca="false">IF(基本情報入力シート!Y92="","",基本情報入力シート!Y92)</f>
        <v/>
      </c>
      <c r="O67" s="550"/>
      <c r="P67" s="588"/>
      <c r="Q67" s="589"/>
      <c r="R67" s="589"/>
      <c r="S67" s="553" t="e">
        <f aca="false">IFERROR(ROUNDDOWN(Q67*VLOOKUP(N67,【参考】数式用!$AR$2:$AW$48,MATCH(P67,【参考】数式用!$AT$4:$AW$4)+2,FALSE)*0.5, 0), "")),0))</f>
        <v>#N/A</v>
      </c>
      <c r="T67" s="590"/>
      <c r="U67" s="555" t="e">
        <f aca="false">IFERROR(IF(AG67&lt;&gt;"",Q67*VLOOKUP(N67,【参考】数式用!$AG$2:$AL$48,MATCH(P67,【参考】数式用!$AI$4:$AL$4,0)+2,0), ""), ""))))</f>
        <v>#N/A</v>
      </c>
      <c r="V67" s="556"/>
      <c r="W67" s="557"/>
      <c r="X67" s="557"/>
      <c r="Y67" s="558"/>
      <c r="Z67" s="559"/>
      <c r="AA67" s="560" t="e">
        <f aca="false">IFERROR(IF(Y67="ー", "", ROUNDDOWN(Z67*VLOOKUP(N67,【参考】数式用!$AR$2:$AW$48,MATCH(Y67,【参考】数式用!$AT$4:$AW$4)+2,FALSE)*0.5, 0)), "")),0)))</f>
        <v>#N/A</v>
      </c>
      <c r="AB67" s="561"/>
      <c r="AC67" s="555" t="e">
        <f aca="false">IFERROR(IF(AG67&lt;&gt;"",Z67*VLOOKUP(N67,【参考】数式用!$AG$2:$AL$48,MATCH(Y67,【参考】数式用!$AI$4:$AL$4,0)+2,0), ""), ""))))</f>
        <v>#N/A</v>
      </c>
      <c r="AD67" s="555"/>
      <c r="AE67" s="562"/>
      <c r="AF67" s="563"/>
      <c r="AG67" s="538" t="e">
        <f aca="false">IFERROR(VLOOKUP(O67, 【参考】数式用!$AY$5:$AY$13, 1, FALSE), "")))</f>
        <v>#N/A</v>
      </c>
      <c r="AH67" s="539" t="e">
        <f aca="false">IFERROR(VLOOKUP(N67, 【参考】数式用!$BA$2:$BB$48, 2, FALSE), "")))</f>
        <v>#N/A</v>
      </c>
      <c r="AI67" s="540" t="e">
        <f aca="false">IF(AND(OR(P67="処遇改善加算Ⅰ",P67="処遇改善加算Ⅱ"),AH67="対象"), 1,"")</f>
        <v>#N/A</v>
      </c>
      <c r="AJ67" s="541" t="str">
        <f aca="false">IF(OR(Y67="処遇改善加算Ⅰ",Y67="処遇改善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K67" s="542"/>
      <c r="AL67" s="542"/>
      <c r="AM67" s="465"/>
      <c r="AN67" s="465"/>
      <c r="AO67" s="465"/>
      <c r="AP67" s="465"/>
      <c r="AQ67" s="465"/>
      <c r="AR67" s="465"/>
      <c r="AS67" s="465"/>
      <c r="AT67" s="465"/>
    </row>
    <row r="68" s="1" customFormat="true" ht="30" hidden="false" customHeight="true" outlineLevel="0" collapsed="false">
      <c r="A68" s="545" t="n">
        <v>55</v>
      </c>
      <c r="B68" s="546" t="str">
        <f aca="false">IF(基本情報入力シート!C93="","",基本情報入力シート!C93)</f>
        <v/>
      </c>
      <c r="C68" s="546"/>
      <c r="D68" s="546"/>
      <c r="E68" s="546"/>
      <c r="F68" s="546"/>
      <c r="G68" s="546"/>
      <c r="H68" s="546"/>
      <c r="I68" s="546"/>
      <c r="J68" s="547" t="str">
        <f aca="false">IF(基本情報入力シート!M93="","",基本情報入力シート!M93)</f>
        <v/>
      </c>
      <c r="K68" s="548" t="str">
        <f aca="false">IF(基本情報入力シート!R93="","",基本情報入力シート!R93)</f>
        <v/>
      </c>
      <c r="L68" s="548" t="str">
        <f aca="false">IF(基本情報入力シート!W93="","",基本情報入力シート!W93)</f>
        <v/>
      </c>
      <c r="M68" s="547" t="str">
        <f aca="false">IF(基本情報入力シート!X93="","",基本情報入力シート!X93)</f>
        <v/>
      </c>
      <c r="N68" s="549" t="str">
        <f aca="false">IF(基本情報入力シート!Y93="","",基本情報入力シート!Y93)</f>
        <v/>
      </c>
      <c r="O68" s="550"/>
      <c r="P68" s="588"/>
      <c r="Q68" s="589"/>
      <c r="R68" s="589"/>
      <c r="S68" s="553" t="e">
        <f aca="false">IFERROR(ROUNDDOWN(Q68*VLOOKUP(N68,【参考】数式用!$AR$2:$AW$48,MATCH(P68,【参考】数式用!$AT$4:$AW$4)+2,FALSE)*0.5, 0), "")),0))</f>
        <v>#N/A</v>
      </c>
      <c r="T68" s="590"/>
      <c r="U68" s="555" t="e">
        <f aca="false">IFERROR(IF(AG68&lt;&gt;"",Q68*VLOOKUP(N68,【参考】数式用!$AG$2:$AL$48,MATCH(P68,【参考】数式用!$AI$4:$AL$4,0)+2,0), ""), ""))))</f>
        <v>#N/A</v>
      </c>
      <c r="V68" s="556"/>
      <c r="W68" s="557"/>
      <c r="X68" s="557"/>
      <c r="Y68" s="558"/>
      <c r="Z68" s="559"/>
      <c r="AA68" s="560" t="e">
        <f aca="false">IFERROR(IF(Y68="ー", "", ROUNDDOWN(Z68*VLOOKUP(N68,【参考】数式用!$AR$2:$AW$48,MATCH(Y68,【参考】数式用!$AT$4:$AW$4)+2,FALSE)*0.5, 0)), "")),0)))</f>
        <v>#N/A</v>
      </c>
      <c r="AB68" s="561"/>
      <c r="AC68" s="555" t="e">
        <f aca="false">IFERROR(IF(AG68&lt;&gt;"",Z68*VLOOKUP(N68,【参考】数式用!$AG$2:$AL$48,MATCH(Y68,【参考】数式用!$AI$4:$AL$4,0)+2,0), ""), ""))))</f>
        <v>#N/A</v>
      </c>
      <c r="AD68" s="555"/>
      <c r="AE68" s="562"/>
      <c r="AF68" s="563"/>
      <c r="AG68" s="538" t="e">
        <f aca="false">IFERROR(VLOOKUP(O68, 【参考】数式用!$AY$5:$AY$13, 1, FALSE), "")))</f>
        <v>#N/A</v>
      </c>
      <c r="AH68" s="539" t="e">
        <f aca="false">IFERROR(VLOOKUP(N68, 【参考】数式用!$BA$2:$BB$48, 2, FALSE), "")))</f>
        <v>#N/A</v>
      </c>
      <c r="AI68" s="540" t="e">
        <f aca="false">IF(AND(OR(P68="処遇改善加算Ⅰ",P68="処遇改善加算Ⅱ"),AH68="対象"), 1,"")</f>
        <v>#N/A</v>
      </c>
      <c r="AJ68" s="541" t="str">
        <f aca="false">IF(OR(Y68="処遇改善加算Ⅰ",Y68="処遇改善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K68" s="542"/>
      <c r="AL68" s="542"/>
      <c r="AM68" s="465"/>
      <c r="AN68" s="465"/>
      <c r="AO68" s="465"/>
      <c r="AP68" s="465"/>
      <c r="AQ68" s="465"/>
      <c r="AR68" s="465"/>
      <c r="AS68" s="465"/>
      <c r="AT68" s="465"/>
    </row>
    <row r="69" s="1" customFormat="true" ht="30" hidden="false" customHeight="true" outlineLevel="0" collapsed="false">
      <c r="A69" s="545" t="n">
        <v>56</v>
      </c>
      <c r="B69" s="546" t="str">
        <f aca="false">IF(基本情報入力シート!C94="","",基本情報入力シート!C94)</f>
        <v/>
      </c>
      <c r="C69" s="546"/>
      <c r="D69" s="546"/>
      <c r="E69" s="546"/>
      <c r="F69" s="546"/>
      <c r="G69" s="546"/>
      <c r="H69" s="546"/>
      <c r="I69" s="546"/>
      <c r="J69" s="547" t="str">
        <f aca="false">IF(基本情報入力シート!M94="","",基本情報入力シート!M94)</f>
        <v/>
      </c>
      <c r="K69" s="548" t="str">
        <f aca="false">IF(基本情報入力シート!R94="","",基本情報入力シート!R94)</f>
        <v/>
      </c>
      <c r="L69" s="548" t="str">
        <f aca="false">IF(基本情報入力シート!W94="","",基本情報入力シート!W94)</f>
        <v/>
      </c>
      <c r="M69" s="547" t="str">
        <f aca="false">IF(基本情報入力シート!X94="","",基本情報入力シート!X94)</f>
        <v/>
      </c>
      <c r="N69" s="549" t="str">
        <f aca="false">IF(基本情報入力シート!Y94="","",基本情報入力シート!Y94)</f>
        <v/>
      </c>
      <c r="O69" s="550"/>
      <c r="P69" s="588"/>
      <c r="Q69" s="589"/>
      <c r="R69" s="589"/>
      <c r="S69" s="553" t="e">
        <f aca="false">IFERROR(ROUNDDOWN(Q69*VLOOKUP(N69,【参考】数式用!$AR$2:$AW$48,MATCH(P69,【参考】数式用!$AT$4:$AW$4)+2,FALSE)*0.5, 0), "")),0))</f>
        <v>#N/A</v>
      </c>
      <c r="T69" s="590"/>
      <c r="U69" s="555" t="e">
        <f aca="false">IFERROR(IF(AG69&lt;&gt;"",Q69*VLOOKUP(N69,【参考】数式用!$AG$2:$AL$48,MATCH(P69,【参考】数式用!$AI$4:$AL$4,0)+2,0), ""), ""))))</f>
        <v>#N/A</v>
      </c>
      <c r="V69" s="556"/>
      <c r="W69" s="557"/>
      <c r="X69" s="557"/>
      <c r="Y69" s="558"/>
      <c r="Z69" s="559"/>
      <c r="AA69" s="560" t="e">
        <f aca="false">IFERROR(IF(Y69="ー", "", ROUNDDOWN(Z69*VLOOKUP(N69,【参考】数式用!$AR$2:$AW$48,MATCH(Y69,【参考】数式用!$AT$4:$AW$4)+2,FALSE)*0.5, 0)), "")),0)))</f>
        <v>#N/A</v>
      </c>
      <c r="AB69" s="561"/>
      <c r="AC69" s="555" t="e">
        <f aca="false">IFERROR(IF(AG69&lt;&gt;"",Z69*VLOOKUP(N69,【参考】数式用!$AG$2:$AL$48,MATCH(Y69,【参考】数式用!$AI$4:$AL$4,0)+2,0), ""), ""))))</f>
        <v>#N/A</v>
      </c>
      <c r="AD69" s="555"/>
      <c r="AE69" s="562"/>
      <c r="AF69" s="563"/>
      <c r="AG69" s="538" t="e">
        <f aca="false">IFERROR(VLOOKUP(O69, 【参考】数式用!$AY$5:$AY$13, 1, FALSE), "")))</f>
        <v>#N/A</v>
      </c>
      <c r="AH69" s="539" t="e">
        <f aca="false">IFERROR(VLOOKUP(N69, 【参考】数式用!$BA$2:$BB$48, 2, FALSE), "")))</f>
        <v>#N/A</v>
      </c>
      <c r="AI69" s="540" t="e">
        <f aca="false">IF(AND(OR(P69="処遇改善加算Ⅰ",P69="処遇改善加算Ⅱ"),AH69="対象"), 1,"")</f>
        <v>#N/A</v>
      </c>
      <c r="AJ69" s="541" t="str">
        <f aca="false">IF(OR(Y69="処遇改善加算Ⅰ",Y69="処遇改善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K69" s="542"/>
      <c r="AL69" s="542"/>
      <c r="AM69" s="465"/>
      <c r="AN69" s="465"/>
      <c r="AO69" s="465"/>
      <c r="AP69" s="465"/>
      <c r="AQ69" s="465"/>
      <c r="AR69" s="465"/>
      <c r="AS69" s="465"/>
      <c r="AT69" s="465"/>
    </row>
    <row r="70" s="1" customFormat="true" ht="30" hidden="false" customHeight="true" outlineLevel="0" collapsed="false">
      <c r="A70" s="545" t="n">
        <v>57</v>
      </c>
      <c r="B70" s="546" t="str">
        <f aca="false">IF(基本情報入力シート!C95="","",基本情報入力シート!C95)</f>
        <v/>
      </c>
      <c r="C70" s="546"/>
      <c r="D70" s="546"/>
      <c r="E70" s="546"/>
      <c r="F70" s="546"/>
      <c r="G70" s="546"/>
      <c r="H70" s="546"/>
      <c r="I70" s="546"/>
      <c r="J70" s="547" t="str">
        <f aca="false">IF(基本情報入力シート!M95="","",基本情報入力シート!M95)</f>
        <v/>
      </c>
      <c r="K70" s="548" t="str">
        <f aca="false">IF(基本情報入力シート!R95="","",基本情報入力シート!R95)</f>
        <v/>
      </c>
      <c r="L70" s="548" t="str">
        <f aca="false">IF(基本情報入力シート!W95="","",基本情報入力シート!W95)</f>
        <v/>
      </c>
      <c r="M70" s="547" t="str">
        <f aca="false">IF(基本情報入力シート!X95="","",基本情報入力シート!X95)</f>
        <v/>
      </c>
      <c r="N70" s="549" t="str">
        <f aca="false">IF(基本情報入力シート!Y95="","",基本情報入力シート!Y95)</f>
        <v/>
      </c>
      <c r="O70" s="550"/>
      <c r="P70" s="588"/>
      <c r="Q70" s="589"/>
      <c r="R70" s="589"/>
      <c r="S70" s="553" t="e">
        <f aca="false">IFERROR(ROUNDDOWN(Q70*VLOOKUP(N70,【参考】数式用!$AR$2:$AW$48,MATCH(P70,【参考】数式用!$AT$4:$AW$4)+2,FALSE)*0.5, 0), "")),0))</f>
        <v>#N/A</v>
      </c>
      <c r="T70" s="590"/>
      <c r="U70" s="555" t="e">
        <f aca="false">IFERROR(IF(AG70&lt;&gt;"",Q70*VLOOKUP(N70,【参考】数式用!$AG$2:$AL$48,MATCH(P70,【参考】数式用!$AI$4:$AL$4,0)+2,0), ""), ""))))</f>
        <v>#N/A</v>
      </c>
      <c r="V70" s="556"/>
      <c r="W70" s="557"/>
      <c r="X70" s="557"/>
      <c r="Y70" s="558"/>
      <c r="Z70" s="559"/>
      <c r="AA70" s="560" t="e">
        <f aca="false">IFERROR(IF(Y70="ー", "", ROUNDDOWN(Z70*VLOOKUP(N70,【参考】数式用!$AR$2:$AW$48,MATCH(Y70,【参考】数式用!$AT$4:$AW$4)+2,FALSE)*0.5, 0)), "")),0)))</f>
        <v>#N/A</v>
      </c>
      <c r="AB70" s="561"/>
      <c r="AC70" s="555" t="e">
        <f aca="false">IFERROR(IF(AG70&lt;&gt;"",Z70*VLOOKUP(N70,【参考】数式用!$AG$2:$AL$48,MATCH(Y70,【参考】数式用!$AI$4:$AL$4,0)+2,0), ""), ""))))</f>
        <v>#N/A</v>
      </c>
      <c r="AD70" s="555"/>
      <c r="AE70" s="562"/>
      <c r="AF70" s="563"/>
      <c r="AG70" s="538" t="e">
        <f aca="false">IFERROR(VLOOKUP(O70, 【参考】数式用!$AY$5:$AY$13, 1, FALSE), "")))</f>
        <v>#N/A</v>
      </c>
      <c r="AH70" s="539" t="e">
        <f aca="false">IFERROR(VLOOKUP(N70, 【参考】数式用!$BA$2:$BB$48, 2, FALSE), "")))</f>
        <v>#N/A</v>
      </c>
      <c r="AI70" s="540" t="e">
        <f aca="false">IF(AND(OR(P70="処遇改善加算Ⅰ",P70="処遇改善加算Ⅱ"),AH70="対象"), 1,"")</f>
        <v>#N/A</v>
      </c>
      <c r="AJ70" s="541" t="str">
        <f aca="false">IF(OR(Y70="処遇改善加算Ⅰ",Y70="処遇改善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K70" s="542"/>
      <c r="AL70" s="542"/>
      <c r="AM70" s="465"/>
      <c r="AN70" s="465"/>
      <c r="AO70" s="465"/>
      <c r="AP70" s="465"/>
      <c r="AQ70" s="465"/>
      <c r="AR70" s="465"/>
      <c r="AS70" s="465"/>
      <c r="AT70" s="465"/>
    </row>
    <row r="71" s="1" customFormat="true" ht="30" hidden="false" customHeight="true" outlineLevel="0" collapsed="false">
      <c r="A71" s="545" t="n">
        <v>58</v>
      </c>
      <c r="B71" s="546" t="str">
        <f aca="false">IF(基本情報入力シート!C96="","",基本情報入力シート!C96)</f>
        <v/>
      </c>
      <c r="C71" s="546"/>
      <c r="D71" s="546"/>
      <c r="E71" s="546"/>
      <c r="F71" s="546"/>
      <c r="G71" s="546"/>
      <c r="H71" s="546"/>
      <c r="I71" s="546"/>
      <c r="J71" s="547" t="str">
        <f aca="false">IF(基本情報入力シート!M96="","",基本情報入力シート!M96)</f>
        <v/>
      </c>
      <c r="K71" s="548" t="str">
        <f aca="false">IF(基本情報入力シート!R96="","",基本情報入力シート!R96)</f>
        <v/>
      </c>
      <c r="L71" s="548" t="str">
        <f aca="false">IF(基本情報入力シート!W96="","",基本情報入力シート!W96)</f>
        <v/>
      </c>
      <c r="M71" s="547" t="str">
        <f aca="false">IF(基本情報入力シート!X96="","",基本情報入力シート!X96)</f>
        <v/>
      </c>
      <c r="N71" s="549" t="str">
        <f aca="false">IF(基本情報入力シート!Y96="","",基本情報入力シート!Y96)</f>
        <v/>
      </c>
      <c r="O71" s="550"/>
      <c r="P71" s="588"/>
      <c r="Q71" s="589"/>
      <c r="R71" s="589"/>
      <c r="S71" s="553" t="e">
        <f aca="false">IFERROR(ROUNDDOWN(Q71*VLOOKUP(N71,【参考】数式用!$AR$2:$AW$48,MATCH(P71,【参考】数式用!$AT$4:$AW$4)+2,FALSE)*0.5, 0), "")),0))</f>
        <v>#N/A</v>
      </c>
      <c r="T71" s="590"/>
      <c r="U71" s="555" t="e">
        <f aca="false">IFERROR(IF(AG71&lt;&gt;"",Q71*VLOOKUP(N71,【参考】数式用!$AG$2:$AL$48,MATCH(P71,【参考】数式用!$AI$4:$AL$4,0)+2,0), ""), ""))))</f>
        <v>#N/A</v>
      </c>
      <c r="V71" s="556"/>
      <c r="W71" s="557"/>
      <c r="X71" s="557"/>
      <c r="Y71" s="558"/>
      <c r="Z71" s="559"/>
      <c r="AA71" s="560" t="e">
        <f aca="false">IFERROR(IF(Y71="ー", "", ROUNDDOWN(Z71*VLOOKUP(N71,【参考】数式用!$AR$2:$AW$48,MATCH(Y71,【参考】数式用!$AT$4:$AW$4)+2,FALSE)*0.5, 0)), "")),0)))</f>
        <v>#N/A</v>
      </c>
      <c r="AB71" s="561"/>
      <c r="AC71" s="555" t="e">
        <f aca="false">IFERROR(IF(AG71&lt;&gt;"",Z71*VLOOKUP(N71,【参考】数式用!$AG$2:$AL$48,MATCH(Y71,【参考】数式用!$AI$4:$AL$4,0)+2,0), ""), ""))))</f>
        <v>#N/A</v>
      </c>
      <c r="AD71" s="555"/>
      <c r="AE71" s="562"/>
      <c r="AF71" s="563"/>
      <c r="AG71" s="538" t="e">
        <f aca="false">IFERROR(VLOOKUP(O71, 【参考】数式用!$AY$5:$AY$13, 1, FALSE), "")))</f>
        <v>#N/A</v>
      </c>
      <c r="AH71" s="539" t="e">
        <f aca="false">IFERROR(VLOOKUP(N71, 【参考】数式用!$BA$2:$BB$48, 2, FALSE), "")))</f>
        <v>#N/A</v>
      </c>
      <c r="AI71" s="540" t="e">
        <f aca="false">IF(AND(OR(P71="処遇改善加算Ⅰ",P71="処遇改善加算Ⅱ"),AH71="対象"), 1,"")</f>
        <v>#N/A</v>
      </c>
      <c r="AJ71" s="541" t="str">
        <f aca="false">IF(OR(Y71="処遇改善加算Ⅰ",Y71="処遇改善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K71" s="542"/>
      <c r="AL71" s="542"/>
      <c r="AM71" s="465"/>
      <c r="AN71" s="465"/>
      <c r="AO71" s="465"/>
      <c r="AP71" s="465"/>
      <c r="AQ71" s="465"/>
      <c r="AR71" s="465"/>
      <c r="AS71" s="465"/>
      <c r="AT71" s="465"/>
    </row>
    <row r="72" s="1" customFormat="true" ht="30" hidden="false" customHeight="true" outlineLevel="0" collapsed="false">
      <c r="A72" s="545" t="n">
        <v>59</v>
      </c>
      <c r="B72" s="546" t="str">
        <f aca="false">IF(基本情報入力シート!C97="","",基本情報入力シート!C97)</f>
        <v/>
      </c>
      <c r="C72" s="546"/>
      <c r="D72" s="546"/>
      <c r="E72" s="546"/>
      <c r="F72" s="546"/>
      <c r="G72" s="546"/>
      <c r="H72" s="546"/>
      <c r="I72" s="546"/>
      <c r="J72" s="547" t="str">
        <f aca="false">IF(基本情報入力シート!M97="","",基本情報入力シート!M97)</f>
        <v/>
      </c>
      <c r="K72" s="548" t="str">
        <f aca="false">IF(基本情報入力シート!R97="","",基本情報入力シート!R97)</f>
        <v/>
      </c>
      <c r="L72" s="548" t="str">
        <f aca="false">IF(基本情報入力シート!W97="","",基本情報入力シート!W97)</f>
        <v/>
      </c>
      <c r="M72" s="547" t="str">
        <f aca="false">IF(基本情報入力シート!X97="","",基本情報入力シート!X97)</f>
        <v/>
      </c>
      <c r="N72" s="549" t="str">
        <f aca="false">IF(基本情報入力シート!Y97="","",基本情報入力シート!Y97)</f>
        <v/>
      </c>
      <c r="O72" s="550"/>
      <c r="P72" s="588"/>
      <c r="Q72" s="589"/>
      <c r="R72" s="589"/>
      <c r="S72" s="553" t="e">
        <f aca="false">IFERROR(ROUNDDOWN(Q72*VLOOKUP(N72,【参考】数式用!$AR$2:$AW$48,MATCH(P72,【参考】数式用!$AT$4:$AW$4)+2,FALSE)*0.5, 0), "")),0))</f>
        <v>#N/A</v>
      </c>
      <c r="T72" s="590"/>
      <c r="U72" s="555" t="e">
        <f aca="false">IFERROR(IF(AG72&lt;&gt;"",Q72*VLOOKUP(N72,【参考】数式用!$AG$2:$AL$48,MATCH(P72,【参考】数式用!$AI$4:$AL$4,0)+2,0), ""), ""))))</f>
        <v>#N/A</v>
      </c>
      <c r="V72" s="556"/>
      <c r="W72" s="557"/>
      <c r="X72" s="557"/>
      <c r="Y72" s="558"/>
      <c r="Z72" s="559"/>
      <c r="AA72" s="560" t="e">
        <f aca="false">IFERROR(IF(Y72="ー", "", ROUNDDOWN(Z72*VLOOKUP(N72,【参考】数式用!$AR$2:$AW$48,MATCH(Y72,【参考】数式用!$AT$4:$AW$4)+2,FALSE)*0.5, 0)), "")),0)))</f>
        <v>#N/A</v>
      </c>
      <c r="AB72" s="561"/>
      <c r="AC72" s="555" t="e">
        <f aca="false">IFERROR(IF(AG72&lt;&gt;"",Z72*VLOOKUP(N72,【参考】数式用!$AG$2:$AL$48,MATCH(Y72,【参考】数式用!$AI$4:$AL$4,0)+2,0), ""), ""))))</f>
        <v>#N/A</v>
      </c>
      <c r="AD72" s="555"/>
      <c r="AE72" s="562"/>
      <c r="AF72" s="563"/>
      <c r="AG72" s="538" t="e">
        <f aca="false">IFERROR(VLOOKUP(O72, 【参考】数式用!$AY$5:$AY$13, 1, FALSE), "")))</f>
        <v>#N/A</v>
      </c>
      <c r="AH72" s="539" t="e">
        <f aca="false">IFERROR(VLOOKUP(N72, 【参考】数式用!$BA$2:$BB$48, 2, FALSE), "")))</f>
        <v>#N/A</v>
      </c>
      <c r="AI72" s="540" t="e">
        <f aca="false">IF(AND(OR(P72="処遇改善加算Ⅰ",P72="処遇改善加算Ⅱ"),AH72="対象"), 1,"")</f>
        <v>#N/A</v>
      </c>
      <c r="AJ72" s="541" t="str">
        <f aca="false">IF(OR(Y72="処遇改善加算Ⅰ",Y72="処遇改善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K72" s="542"/>
      <c r="AL72" s="542"/>
      <c r="AM72" s="465"/>
      <c r="AN72" s="465"/>
      <c r="AO72" s="465"/>
      <c r="AP72" s="465"/>
      <c r="AQ72" s="465"/>
      <c r="AR72" s="465"/>
      <c r="AS72" s="465"/>
      <c r="AT72" s="465"/>
    </row>
    <row r="73" s="1" customFormat="true" ht="30" hidden="false" customHeight="true" outlineLevel="0" collapsed="false">
      <c r="A73" s="545" t="n">
        <v>60</v>
      </c>
      <c r="B73" s="546" t="str">
        <f aca="false">IF(基本情報入力シート!C98="","",基本情報入力シート!C98)</f>
        <v/>
      </c>
      <c r="C73" s="546"/>
      <c r="D73" s="546"/>
      <c r="E73" s="546"/>
      <c r="F73" s="546"/>
      <c r="G73" s="546"/>
      <c r="H73" s="546"/>
      <c r="I73" s="546"/>
      <c r="J73" s="547" t="str">
        <f aca="false">IF(基本情報入力シート!M98="","",基本情報入力シート!M98)</f>
        <v/>
      </c>
      <c r="K73" s="548" t="str">
        <f aca="false">IF(基本情報入力シート!R98="","",基本情報入力シート!R98)</f>
        <v/>
      </c>
      <c r="L73" s="548" t="str">
        <f aca="false">IF(基本情報入力シート!W98="","",基本情報入力シート!W98)</f>
        <v/>
      </c>
      <c r="M73" s="547" t="str">
        <f aca="false">IF(基本情報入力シート!X98="","",基本情報入力シート!X98)</f>
        <v/>
      </c>
      <c r="N73" s="549" t="str">
        <f aca="false">IF(基本情報入力シート!Y98="","",基本情報入力シート!Y98)</f>
        <v/>
      </c>
      <c r="O73" s="550"/>
      <c r="P73" s="588"/>
      <c r="Q73" s="589"/>
      <c r="R73" s="589"/>
      <c r="S73" s="553" t="e">
        <f aca="false">IFERROR(ROUNDDOWN(Q73*VLOOKUP(N73,【参考】数式用!$AR$2:$AW$48,MATCH(P73,【参考】数式用!$AT$4:$AW$4)+2,FALSE)*0.5, 0), "")),0))</f>
        <v>#N/A</v>
      </c>
      <c r="T73" s="590"/>
      <c r="U73" s="555" t="e">
        <f aca="false">IFERROR(IF(AG73&lt;&gt;"",Q73*VLOOKUP(N73,【参考】数式用!$AG$2:$AL$48,MATCH(P73,【参考】数式用!$AI$4:$AL$4,0)+2,0), ""), ""))))</f>
        <v>#N/A</v>
      </c>
      <c r="V73" s="556"/>
      <c r="W73" s="557"/>
      <c r="X73" s="557"/>
      <c r="Y73" s="558"/>
      <c r="Z73" s="559"/>
      <c r="AA73" s="560" t="e">
        <f aca="false">IFERROR(IF(Y73="ー", "", ROUNDDOWN(Z73*VLOOKUP(N73,【参考】数式用!$AR$2:$AW$48,MATCH(Y73,【参考】数式用!$AT$4:$AW$4)+2,FALSE)*0.5, 0)), "")),0)))</f>
        <v>#N/A</v>
      </c>
      <c r="AB73" s="561"/>
      <c r="AC73" s="555" t="e">
        <f aca="false">IFERROR(IF(AG73&lt;&gt;"",Z73*VLOOKUP(N73,【参考】数式用!$AG$2:$AL$48,MATCH(Y73,【参考】数式用!$AI$4:$AL$4,0)+2,0), ""), ""))))</f>
        <v>#N/A</v>
      </c>
      <c r="AD73" s="555"/>
      <c r="AE73" s="562"/>
      <c r="AF73" s="563"/>
      <c r="AG73" s="538" t="e">
        <f aca="false">IFERROR(VLOOKUP(O73, 【参考】数式用!$AY$5:$AY$13, 1, FALSE), "")))</f>
        <v>#N/A</v>
      </c>
      <c r="AH73" s="539" t="e">
        <f aca="false">IFERROR(VLOOKUP(N73, 【参考】数式用!$BA$2:$BB$48, 2, FALSE), "")))</f>
        <v>#N/A</v>
      </c>
      <c r="AI73" s="540" t="e">
        <f aca="false">IF(AND(OR(P73="処遇改善加算Ⅰ",P73="処遇改善加算Ⅱ"),AH73="対象"), 1,"")</f>
        <v>#N/A</v>
      </c>
      <c r="AJ73" s="541" t="str">
        <f aca="false">IF(OR(Y73="処遇改善加算Ⅰ",Y73="処遇改善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K73" s="542"/>
      <c r="AL73" s="542"/>
      <c r="AM73" s="465"/>
      <c r="AN73" s="465"/>
      <c r="AO73" s="465"/>
      <c r="AP73" s="465"/>
      <c r="AQ73" s="465"/>
      <c r="AR73" s="465"/>
      <c r="AS73" s="465"/>
      <c r="AT73" s="465"/>
    </row>
    <row r="74" s="1" customFormat="true" ht="30" hidden="false" customHeight="true" outlineLevel="0" collapsed="false">
      <c r="A74" s="545" t="n">
        <v>61</v>
      </c>
      <c r="B74" s="546" t="str">
        <f aca="false">IF(基本情報入力シート!C99="","",基本情報入力シート!C99)</f>
        <v/>
      </c>
      <c r="C74" s="546"/>
      <c r="D74" s="546"/>
      <c r="E74" s="546"/>
      <c r="F74" s="546"/>
      <c r="G74" s="546"/>
      <c r="H74" s="546"/>
      <c r="I74" s="546"/>
      <c r="J74" s="547" t="str">
        <f aca="false">IF(基本情報入力シート!M99="","",基本情報入力シート!M99)</f>
        <v/>
      </c>
      <c r="K74" s="548" t="str">
        <f aca="false">IF(基本情報入力シート!R99="","",基本情報入力シート!R99)</f>
        <v/>
      </c>
      <c r="L74" s="548" t="str">
        <f aca="false">IF(基本情報入力シート!W99="","",基本情報入力シート!W99)</f>
        <v/>
      </c>
      <c r="M74" s="547" t="str">
        <f aca="false">IF(基本情報入力シート!X99="","",基本情報入力シート!X99)</f>
        <v/>
      </c>
      <c r="N74" s="549" t="str">
        <f aca="false">IF(基本情報入力シート!Y99="","",基本情報入力シート!Y99)</f>
        <v/>
      </c>
      <c r="O74" s="550"/>
      <c r="P74" s="588"/>
      <c r="Q74" s="589"/>
      <c r="R74" s="589"/>
      <c r="S74" s="553" t="e">
        <f aca="false">IFERROR(ROUNDDOWN(Q74*VLOOKUP(N74,【参考】数式用!$AR$2:$AW$48,MATCH(P74,【参考】数式用!$AT$4:$AW$4)+2,FALSE)*0.5, 0), "")),0))</f>
        <v>#N/A</v>
      </c>
      <c r="T74" s="590"/>
      <c r="U74" s="555" t="e">
        <f aca="false">IFERROR(IF(AG74&lt;&gt;"",Q74*VLOOKUP(N74,【参考】数式用!$AG$2:$AL$48,MATCH(P74,【参考】数式用!$AI$4:$AL$4,0)+2,0), ""), ""))))</f>
        <v>#N/A</v>
      </c>
      <c r="V74" s="556"/>
      <c r="W74" s="557"/>
      <c r="X74" s="557"/>
      <c r="Y74" s="558"/>
      <c r="Z74" s="559"/>
      <c r="AA74" s="560" t="e">
        <f aca="false">IFERROR(IF(Y74="ー", "", ROUNDDOWN(Z74*VLOOKUP(N74,【参考】数式用!$AR$2:$AW$48,MATCH(Y74,【参考】数式用!$AT$4:$AW$4)+2,FALSE)*0.5, 0)), "")),0)))</f>
        <v>#N/A</v>
      </c>
      <c r="AB74" s="561"/>
      <c r="AC74" s="555" t="e">
        <f aca="false">IFERROR(IF(AG74&lt;&gt;"",Z74*VLOOKUP(N74,【参考】数式用!$AG$2:$AL$48,MATCH(Y74,【参考】数式用!$AI$4:$AL$4,0)+2,0), ""), ""))))</f>
        <v>#N/A</v>
      </c>
      <c r="AD74" s="555"/>
      <c r="AE74" s="562"/>
      <c r="AF74" s="563"/>
      <c r="AG74" s="538" t="e">
        <f aca="false">IFERROR(VLOOKUP(O74, 【参考】数式用!$AY$5:$AY$13, 1, FALSE), "")))</f>
        <v>#N/A</v>
      </c>
      <c r="AH74" s="539" t="e">
        <f aca="false">IFERROR(VLOOKUP(N74, 【参考】数式用!$BA$2:$BB$48, 2, FALSE), "")))</f>
        <v>#N/A</v>
      </c>
      <c r="AI74" s="540" t="e">
        <f aca="false">IF(AND(OR(P74="処遇改善加算Ⅰ",P74="処遇改善加算Ⅱ"),AH74="対象"), 1,"")</f>
        <v>#N/A</v>
      </c>
      <c r="AJ74" s="541" t="str">
        <f aca="false">IF(OR(Y74="処遇改善加算Ⅰ",Y74="処遇改善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K74" s="542"/>
      <c r="AL74" s="542"/>
      <c r="AM74" s="465"/>
      <c r="AN74" s="465"/>
      <c r="AO74" s="465"/>
      <c r="AP74" s="465"/>
      <c r="AQ74" s="465"/>
      <c r="AR74" s="465"/>
      <c r="AS74" s="465"/>
      <c r="AT74" s="465"/>
    </row>
    <row r="75" s="1" customFormat="true" ht="30" hidden="false" customHeight="true" outlineLevel="0" collapsed="false">
      <c r="A75" s="545" t="n">
        <v>62</v>
      </c>
      <c r="B75" s="546" t="str">
        <f aca="false">IF(基本情報入力シート!C100="","",基本情報入力シート!C100)</f>
        <v/>
      </c>
      <c r="C75" s="546"/>
      <c r="D75" s="546"/>
      <c r="E75" s="546"/>
      <c r="F75" s="546"/>
      <c r="G75" s="546"/>
      <c r="H75" s="546"/>
      <c r="I75" s="546"/>
      <c r="J75" s="547" t="str">
        <f aca="false">IF(基本情報入力シート!M100="","",基本情報入力シート!M100)</f>
        <v/>
      </c>
      <c r="K75" s="548" t="str">
        <f aca="false">IF(基本情報入力シート!R100="","",基本情報入力シート!R100)</f>
        <v/>
      </c>
      <c r="L75" s="548" t="str">
        <f aca="false">IF(基本情報入力シート!W100="","",基本情報入力シート!W100)</f>
        <v/>
      </c>
      <c r="M75" s="547" t="str">
        <f aca="false">IF(基本情報入力シート!X100="","",基本情報入力シート!X100)</f>
        <v/>
      </c>
      <c r="N75" s="549" t="str">
        <f aca="false">IF(基本情報入力シート!Y100="","",基本情報入力シート!Y100)</f>
        <v/>
      </c>
      <c r="O75" s="550"/>
      <c r="P75" s="588"/>
      <c r="Q75" s="589"/>
      <c r="R75" s="589"/>
      <c r="S75" s="553" t="e">
        <f aca="false">IFERROR(ROUNDDOWN(Q75*VLOOKUP(N75,【参考】数式用!$AR$2:$AW$48,MATCH(P75,【参考】数式用!$AT$4:$AW$4)+2,FALSE)*0.5, 0), "")),0))</f>
        <v>#N/A</v>
      </c>
      <c r="T75" s="590"/>
      <c r="U75" s="555" t="e">
        <f aca="false">IFERROR(IF(AG75&lt;&gt;"",Q75*VLOOKUP(N75,【参考】数式用!$AG$2:$AL$48,MATCH(P75,【参考】数式用!$AI$4:$AL$4,0)+2,0), ""), ""))))</f>
        <v>#N/A</v>
      </c>
      <c r="V75" s="556"/>
      <c r="W75" s="557"/>
      <c r="X75" s="557"/>
      <c r="Y75" s="558"/>
      <c r="Z75" s="559"/>
      <c r="AA75" s="560" t="e">
        <f aca="false">IFERROR(IF(Y75="ー", "", ROUNDDOWN(Z75*VLOOKUP(N75,【参考】数式用!$AR$2:$AW$48,MATCH(Y75,【参考】数式用!$AT$4:$AW$4)+2,FALSE)*0.5, 0)), "")),0)))</f>
        <v>#N/A</v>
      </c>
      <c r="AB75" s="561"/>
      <c r="AC75" s="555" t="e">
        <f aca="false">IFERROR(IF(AG75&lt;&gt;"",Z75*VLOOKUP(N75,【参考】数式用!$AG$2:$AL$48,MATCH(Y75,【参考】数式用!$AI$4:$AL$4,0)+2,0), ""), ""))))</f>
        <v>#N/A</v>
      </c>
      <c r="AD75" s="555"/>
      <c r="AE75" s="562"/>
      <c r="AF75" s="563"/>
      <c r="AG75" s="538" t="e">
        <f aca="false">IFERROR(VLOOKUP(O75, 【参考】数式用!$AY$5:$AY$13, 1, FALSE), "")))</f>
        <v>#N/A</v>
      </c>
      <c r="AH75" s="539" t="e">
        <f aca="false">IFERROR(VLOOKUP(N75, 【参考】数式用!$BA$2:$BB$48, 2, FALSE), "")))</f>
        <v>#N/A</v>
      </c>
      <c r="AI75" s="540" t="e">
        <f aca="false">IF(AND(OR(P75="処遇改善加算Ⅰ",P75="処遇改善加算Ⅱ"),AH75="対象"), 1,"")</f>
        <v>#N/A</v>
      </c>
      <c r="AJ75" s="541" t="str">
        <f aca="false">IF(OR(Y75="処遇改善加算Ⅰ",Y75="処遇改善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K75" s="542"/>
      <c r="AL75" s="542"/>
      <c r="AM75" s="465"/>
      <c r="AN75" s="465"/>
      <c r="AO75" s="465"/>
      <c r="AP75" s="465"/>
      <c r="AQ75" s="465"/>
      <c r="AR75" s="465"/>
      <c r="AS75" s="465"/>
      <c r="AT75" s="465"/>
    </row>
    <row r="76" s="1" customFormat="true" ht="30" hidden="false" customHeight="true" outlineLevel="0" collapsed="false">
      <c r="A76" s="545" t="n">
        <v>63</v>
      </c>
      <c r="B76" s="546" t="str">
        <f aca="false">IF(基本情報入力シート!C101="","",基本情報入力シート!C101)</f>
        <v/>
      </c>
      <c r="C76" s="546"/>
      <c r="D76" s="546"/>
      <c r="E76" s="546"/>
      <c r="F76" s="546"/>
      <c r="G76" s="546"/>
      <c r="H76" s="546"/>
      <c r="I76" s="546"/>
      <c r="J76" s="547" t="str">
        <f aca="false">IF(基本情報入力シート!M101="","",基本情報入力シート!M101)</f>
        <v/>
      </c>
      <c r="K76" s="548" t="str">
        <f aca="false">IF(基本情報入力シート!R101="","",基本情報入力シート!R101)</f>
        <v/>
      </c>
      <c r="L76" s="548" t="str">
        <f aca="false">IF(基本情報入力シート!W101="","",基本情報入力シート!W101)</f>
        <v/>
      </c>
      <c r="M76" s="547" t="str">
        <f aca="false">IF(基本情報入力シート!X101="","",基本情報入力シート!X101)</f>
        <v/>
      </c>
      <c r="N76" s="549" t="str">
        <f aca="false">IF(基本情報入力シート!Y101="","",基本情報入力シート!Y101)</f>
        <v/>
      </c>
      <c r="O76" s="550"/>
      <c r="P76" s="588"/>
      <c r="Q76" s="589"/>
      <c r="R76" s="589"/>
      <c r="S76" s="553" t="e">
        <f aca="false">IFERROR(ROUNDDOWN(Q76*VLOOKUP(N76,【参考】数式用!$AR$2:$AW$48,MATCH(P76,【参考】数式用!$AT$4:$AW$4)+2,FALSE)*0.5, 0), "")),0))</f>
        <v>#N/A</v>
      </c>
      <c r="T76" s="590"/>
      <c r="U76" s="555" t="e">
        <f aca="false">IFERROR(IF(AG76&lt;&gt;"",Q76*VLOOKUP(N76,【参考】数式用!$AG$2:$AL$48,MATCH(P76,【参考】数式用!$AI$4:$AL$4,0)+2,0), ""), ""))))</f>
        <v>#N/A</v>
      </c>
      <c r="V76" s="556"/>
      <c r="W76" s="557"/>
      <c r="X76" s="557"/>
      <c r="Y76" s="558"/>
      <c r="Z76" s="559"/>
      <c r="AA76" s="560" t="e">
        <f aca="false">IFERROR(IF(Y76="ー", "", ROUNDDOWN(Z76*VLOOKUP(N76,【参考】数式用!$AR$2:$AW$48,MATCH(Y76,【参考】数式用!$AT$4:$AW$4)+2,FALSE)*0.5, 0)), "")),0)))</f>
        <v>#N/A</v>
      </c>
      <c r="AB76" s="561"/>
      <c r="AC76" s="555" t="e">
        <f aca="false">IFERROR(IF(AG76&lt;&gt;"",Z76*VLOOKUP(N76,【参考】数式用!$AG$2:$AL$48,MATCH(Y76,【参考】数式用!$AI$4:$AL$4,0)+2,0), ""), ""))))</f>
        <v>#N/A</v>
      </c>
      <c r="AD76" s="555"/>
      <c r="AE76" s="562"/>
      <c r="AF76" s="563"/>
      <c r="AG76" s="538" t="e">
        <f aca="false">IFERROR(VLOOKUP(O76, 【参考】数式用!$AY$5:$AY$13, 1, FALSE), "")))</f>
        <v>#N/A</v>
      </c>
      <c r="AH76" s="539" t="e">
        <f aca="false">IFERROR(VLOOKUP(N76, 【参考】数式用!$BA$2:$BB$48, 2, FALSE), "")))</f>
        <v>#N/A</v>
      </c>
      <c r="AI76" s="540" t="e">
        <f aca="false">IF(AND(OR(P76="処遇改善加算Ⅰ",P76="処遇改善加算Ⅱ"),AH76="対象"), 1,"")</f>
        <v>#N/A</v>
      </c>
      <c r="AJ76" s="541" t="str">
        <f aca="false">IF(OR(Y76="処遇改善加算Ⅰ",Y76="処遇改善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K76" s="542"/>
      <c r="AL76" s="542"/>
      <c r="AM76" s="465"/>
      <c r="AN76" s="465"/>
      <c r="AO76" s="465"/>
      <c r="AP76" s="465"/>
      <c r="AQ76" s="465"/>
      <c r="AR76" s="465"/>
      <c r="AS76" s="465"/>
      <c r="AT76" s="465"/>
    </row>
    <row r="77" s="1" customFormat="true" ht="30" hidden="false" customHeight="true" outlineLevel="0" collapsed="false">
      <c r="A77" s="545" t="n">
        <v>64</v>
      </c>
      <c r="B77" s="546" t="str">
        <f aca="false">IF(基本情報入力シート!C102="","",基本情報入力シート!C102)</f>
        <v/>
      </c>
      <c r="C77" s="546"/>
      <c r="D77" s="546"/>
      <c r="E77" s="546"/>
      <c r="F77" s="546"/>
      <c r="G77" s="546"/>
      <c r="H77" s="546"/>
      <c r="I77" s="546"/>
      <c r="J77" s="547" t="str">
        <f aca="false">IF(基本情報入力シート!M102="","",基本情報入力シート!M102)</f>
        <v/>
      </c>
      <c r="K77" s="548" t="str">
        <f aca="false">IF(基本情報入力シート!R102="","",基本情報入力シート!R102)</f>
        <v/>
      </c>
      <c r="L77" s="548" t="str">
        <f aca="false">IF(基本情報入力シート!W102="","",基本情報入力シート!W102)</f>
        <v/>
      </c>
      <c r="M77" s="547" t="str">
        <f aca="false">IF(基本情報入力シート!X102="","",基本情報入力シート!X102)</f>
        <v/>
      </c>
      <c r="N77" s="549" t="str">
        <f aca="false">IF(基本情報入力シート!Y102="","",基本情報入力シート!Y102)</f>
        <v/>
      </c>
      <c r="O77" s="550"/>
      <c r="P77" s="588"/>
      <c r="Q77" s="589"/>
      <c r="R77" s="589"/>
      <c r="S77" s="553" t="e">
        <f aca="false">IFERROR(ROUNDDOWN(Q77*VLOOKUP(N77,【参考】数式用!$AR$2:$AW$48,MATCH(P77,【参考】数式用!$AT$4:$AW$4)+2,FALSE)*0.5, 0), "")),0))</f>
        <v>#N/A</v>
      </c>
      <c r="T77" s="590"/>
      <c r="U77" s="555" t="e">
        <f aca="false">IFERROR(IF(AG77&lt;&gt;"",Q77*VLOOKUP(N77,【参考】数式用!$AG$2:$AL$48,MATCH(P77,【参考】数式用!$AI$4:$AL$4,0)+2,0), ""), ""))))</f>
        <v>#N/A</v>
      </c>
      <c r="V77" s="556"/>
      <c r="W77" s="557"/>
      <c r="X77" s="557"/>
      <c r="Y77" s="558"/>
      <c r="Z77" s="559"/>
      <c r="AA77" s="560" t="e">
        <f aca="false">IFERROR(IF(Y77="ー", "", ROUNDDOWN(Z77*VLOOKUP(N77,【参考】数式用!$AR$2:$AW$48,MATCH(Y77,【参考】数式用!$AT$4:$AW$4)+2,FALSE)*0.5, 0)), "")),0)))</f>
        <v>#N/A</v>
      </c>
      <c r="AB77" s="561"/>
      <c r="AC77" s="555" t="e">
        <f aca="false">IFERROR(IF(AG77&lt;&gt;"",Z77*VLOOKUP(N77,【参考】数式用!$AG$2:$AL$48,MATCH(Y77,【参考】数式用!$AI$4:$AL$4,0)+2,0), ""), ""))))</f>
        <v>#N/A</v>
      </c>
      <c r="AD77" s="555"/>
      <c r="AE77" s="562"/>
      <c r="AF77" s="563"/>
      <c r="AG77" s="538" t="e">
        <f aca="false">IFERROR(VLOOKUP(O77, 【参考】数式用!$AY$5:$AY$13, 1, FALSE), "")))</f>
        <v>#N/A</v>
      </c>
      <c r="AH77" s="539" t="e">
        <f aca="false">IFERROR(VLOOKUP(N77, 【参考】数式用!$BA$2:$BB$48, 2, FALSE), "")))</f>
        <v>#N/A</v>
      </c>
      <c r="AI77" s="540" t="e">
        <f aca="false">IF(AND(OR(P77="処遇改善加算Ⅰ",P77="処遇改善加算Ⅱ"),AH77="対象"), 1,"")</f>
        <v>#N/A</v>
      </c>
      <c r="AJ77" s="541" t="str">
        <f aca="false">IF(OR(Y77="処遇改善加算Ⅰ",Y77="処遇改善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K77" s="542"/>
      <c r="AL77" s="542"/>
      <c r="AM77" s="465"/>
      <c r="AN77" s="465"/>
      <c r="AO77" s="465"/>
      <c r="AP77" s="465"/>
      <c r="AQ77" s="465"/>
      <c r="AR77" s="465"/>
      <c r="AS77" s="465"/>
      <c r="AT77" s="465"/>
    </row>
    <row r="78" s="1" customFormat="true" ht="30" hidden="false" customHeight="true" outlineLevel="0" collapsed="false">
      <c r="A78" s="545" t="n">
        <v>65</v>
      </c>
      <c r="B78" s="546" t="str">
        <f aca="false">IF(基本情報入力シート!C103="","",基本情報入力シート!C103)</f>
        <v/>
      </c>
      <c r="C78" s="546"/>
      <c r="D78" s="546"/>
      <c r="E78" s="546"/>
      <c r="F78" s="546"/>
      <c r="G78" s="546"/>
      <c r="H78" s="546"/>
      <c r="I78" s="546"/>
      <c r="J78" s="547" t="str">
        <f aca="false">IF(基本情報入力シート!M103="","",基本情報入力シート!M103)</f>
        <v/>
      </c>
      <c r="K78" s="548" t="str">
        <f aca="false">IF(基本情報入力シート!R103="","",基本情報入力シート!R103)</f>
        <v/>
      </c>
      <c r="L78" s="548" t="str">
        <f aca="false">IF(基本情報入力シート!W103="","",基本情報入力シート!W103)</f>
        <v/>
      </c>
      <c r="M78" s="547" t="str">
        <f aca="false">IF(基本情報入力シート!X103="","",基本情報入力シート!X103)</f>
        <v/>
      </c>
      <c r="N78" s="549" t="str">
        <f aca="false">IF(基本情報入力シート!Y103="","",基本情報入力シート!Y103)</f>
        <v/>
      </c>
      <c r="O78" s="550"/>
      <c r="P78" s="588"/>
      <c r="Q78" s="589"/>
      <c r="R78" s="589"/>
      <c r="S78" s="553" t="e">
        <f aca="false">IFERROR(ROUNDDOWN(Q78*VLOOKUP(N78,【参考】数式用!$AR$2:$AW$48,MATCH(P78,【参考】数式用!$AT$4:$AW$4)+2,FALSE)*0.5, 0), "")),0))</f>
        <v>#N/A</v>
      </c>
      <c r="T78" s="590"/>
      <c r="U78" s="555" t="e">
        <f aca="false">IFERROR(IF(AG78&lt;&gt;"",Q78*VLOOKUP(N78,【参考】数式用!$AG$2:$AL$48,MATCH(P78,【参考】数式用!$AI$4:$AL$4,0)+2,0), ""), ""))))</f>
        <v>#N/A</v>
      </c>
      <c r="V78" s="556"/>
      <c r="W78" s="557"/>
      <c r="X78" s="557"/>
      <c r="Y78" s="558"/>
      <c r="Z78" s="559"/>
      <c r="AA78" s="560" t="e">
        <f aca="false">IFERROR(IF(Y78="ー", "", ROUNDDOWN(Z78*VLOOKUP(N78,【参考】数式用!$AR$2:$AW$48,MATCH(Y78,【参考】数式用!$AT$4:$AW$4)+2,FALSE)*0.5, 0)), "")),0)))</f>
        <v>#N/A</v>
      </c>
      <c r="AB78" s="561"/>
      <c r="AC78" s="555" t="e">
        <f aca="false">IFERROR(IF(AG78&lt;&gt;"",Z78*VLOOKUP(N78,【参考】数式用!$AG$2:$AL$48,MATCH(Y78,【参考】数式用!$AI$4:$AL$4,0)+2,0), ""), ""))))</f>
        <v>#N/A</v>
      </c>
      <c r="AD78" s="555"/>
      <c r="AE78" s="562"/>
      <c r="AF78" s="563"/>
      <c r="AG78" s="538" t="e">
        <f aca="false">IFERROR(VLOOKUP(O78, 【参考】数式用!$AY$5:$AY$13, 1, FALSE), "")))</f>
        <v>#N/A</v>
      </c>
      <c r="AH78" s="539" t="e">
        <f aca="false">IFERROR(VLOOKUP(N78, 【参考】数式用!$BA$2:$BB$48, 2, FALSE), "")))</f>
        <v>#N/A</v>
      </c>
      <c r="AI78" s="540" t="e">
        <f aca="false">IF(AND(OR(P78="処遇改善加算Ⅰ",P78="処遇改善加算Ⅱ"),AH78="対象"), 1,"")</f>
        <v>#N/A</v>
      </c>
      <c r="AJ78" s="541" t="str">
        <f aca="false">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542"/>
      <c r="AL78" s="542"/>
      <c r="AM78" s="465"/>
      <c r="AN78" s="465"/>
      <c r="AO78" s="465"/>
      <c r="AP78" s="465"/>
      <c r="AQ78" s="465"/>
      <c r="AR78" s="465"/>
      <c r="AS78" s="465"/>
      <c r="AT78" s="465"/>
    </row>
    <row r="79" s="1" customFormat="true" ht="30" hidden="false" customHeight="true" outlineLevel="0" collapsed="false">
      <c r="A79" s="545" t="n">
        <v>66</v>
      </c>
      <c r="B79" s="546" t="str">
        <f aca="false">IF(基本情報入力シート!C104="","",基本情報入力シート!C104)</f>
        <v/>
      </c>
      <c r="C79" s="546"/>
      <c r="D79" s="546"/>
      <c r="E79" s="546"/>
      <c r="F79" s="546"/>
      <c r="G79" s="546"/>
      <c r="H79" s="546"/>
      <c r="I79" s="546"/>
      <c r="J79" s="547" t="str">
        <f aca="false">IF(基本情報入力シート!M104="","",基本情報入力シート!M104)</f>
        <v/>
      </c>
      <c r="K79" s="548" t="str">
        <f aca="false">IF(基本情報入力シート!R104="","",基本情報入力シート!R104)</f>
        <v/>
      </c>
      <c r="L79" s="548" t="str">
        <f aca="false">IF(基本情報入力シート!W104="","",基本情報入力シート!W104)</f>
        <v/>
      </c>
      <c r="M79" s="547" t="str">
        <f aca="false">IF(基本情報入力シート!X104="","",基本情報入力シート!X104)</f>
        <v/>
      </c>
      <c r="N79" s="549" t="str">
        <f aca="false">IF(基本情報入力シート!Y104="","",基本情報入力シート!Y104)</f>
        <v/>
      </c>
      <c r="O79" s="550"/>
      <c r="P79" s="588"/>
      <c r="Q79" s="589"/>
      <c r="R79" s="589"/>
      <c r="S79" s="553" t="e">
        <f aca="false">IFERROR(ROUNDDOWN(Q79*VLOOKUP(N79,【参考】数式用!$AR$2:$AW$48,MATCH(P79,【参考】数式用!$AT$4:$AW$4)+2,FALSE)*0.5, 0), "")),0))</f>
        <v>#N/A</v>
      </c>
      <c r="T79" s="590"/>
      <c r="U79" s="555" t="e">
        <f aca="false">IFERROR(IF(AG79&lt;&gt;"",Q79*VLOOKUP(N79,【参考】数式用!$AG$2:$AL$48,MATCH(P79,【参考】数式用!$AI$4:$AL$4,0)+2,0), ""), ""))))</f>
        <v>#N/A</v>
      </c>
      <c r="V79" s="556"/>
      <c r="W79" s="557"/>
      <c r="X79" s="557"/>
      <c r="Y79" s="558"/>
      <c r="Z79" s="559"/>
      <c r="AA79" s="560" t="e">
        <f aca="false">IFERROR(IF(Y79="ー", "", ROUNDDOWN(Z79*VLOOKUP(N79,【参考】数式用!$AR$2:$AW$48,MATCH(Y79,【参考】数式用!$AT$4:$AW$4)+2,FALSE)*0.5, 0)), "")),0)))</f>
        <v>#N/A</v>
      </c>
      <c r="AB79" s="561"/>
      <c r="AC79" s="555" t="e">
        <f aca="false">IFERROR(IF(AG79&lt;&gt;"",Z79*VLOOKUP(N79,【参考】数式用!$AG$2:$AL$48,MATCH(Y79,【参考】数式用!$AI$4:$AL$4,0)+2,0), ""), ""))))</f>
        <v>#N/A</v>
      </c>
      <c r="AD79" s="555"/>
      <c r="AE79" s="562"/>
      <c r="AF79" s="563"/>
      <c r="AG79" s="538" t="e">
        <f aca="false">IFERROR(VLOOKUP(O79, 【参考】数式用!$AY$5:$AY$13, 1, FALSE), "")))</f>
        <v>#N/A</v>
      </c>
      <c r="AH79" s="539" t="e">
        <f aca="false">IFERROR(VLOOKUP(N79, 【参考】数式用!$BA$2:$BB$48, 2, FALSE), "")))</f>
        <v>#N/A</v>
      </c>
      <c r="AI79" s="540" t="e">
        <f aca="false">IF(AND(OR(P79="処遇改善加算Ⅰ",P79="処遇改善加算Ⅱ"),AH79="対象"), 1,"")</f>
        <v>#N/A</v>
      </c>
      <c r="AJ79" s="541" t="str">
        <f aca="false">IF(OR(Y79="処遇改善加算Ⅰ",Y79="処遇改善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K79" s="542"/>
      <c r="AL79" s="542"/>
      <c r="AM79" s="465"/>
      <c r="AN79" s="465"/>
      <c r="AO79" s="465"/>
      <c r="AP79" s="465"/>
      <c r="AQ79" s="465"/>
      <c r="AR79" s="465"/>
      <c r="AS79" s="465"/>
      <c r="AT79" s="465"/>
    </row>
    <row r="80" s="1" customFormat="true" ht="30" hidden="false" customHeight="true" outlineLevel="0" collapsed="false">
      <c r="A80" s="545" t="n">
        <v>67</v>
      </c>
      <c r="B80" s="546" t="str">
        <f aca="false">IF(基本情報入力シート!C105="","",基本情報入力シート!C105)</f>
        <v/>
      </c>
      <c r="C80" s="546"/>
      <c r="D80" s="546"/>
      <c r="E80" s="546"/>
      <c r="F80" s="546"/>
      <c r="G80" s="546"/>
      <c r="H80" s="546"/>
      <c r="I80" s="546"/>
      <c r="J80" s="547" t="str">
        <f aca="false">IF(基本情報入力シート!M105="","",基本情報入力シート!M105)</f>
        <v/>
      </c>
      <c r="K80" s="548" t="str">
        <f aca="false">IF(基本情報入力シート!R105="","",基本情報入力シート!R105)</f>
        <v/>
      </c>
      <c r="L80" s="548" t="str">
        <f aca="false">IF(基本情報入力シート!W105="","",基本情報入力シート!W105)</f>
        <v/>
      </c>
      <c r="M80" s="547" t="str">
        <f aca="false">IF(基本情報入力シート!X105="","",基本情報入力シート!X105)</f>
        <v/>
      </c>
      <c r="N80" s="549" t="str">
        <f aca="false">IF(基本情報入力シート!Y105="","",基本情報入力シート!Y105)</f>
        <v/>
      </c>
      <c r="O80" s="550"/>
      <c r="P80" s="588"/>
      <c r="Q80" s="589"/>
      <c r="R80" s="589"/>
      <c r="S80" s="553" t="e">
        <f aca="false">IFERROR(ROUNDDOWN(Q80*VLOOKUP(N80,【参考】数式用!$AR$2:$AW$48,MATCH(P80,【参考】数式用!$AT$4:$AW$4)+2,FALSE)*0.5, 0), "")),0))</f>
        <v>#N/A</v>
      </c>
      <c r="T80" s="590"/>
      <c r="U80" s="555" t="e">
        <f aca="false">IFERROR(IF(AG80&lt;&gt;"",Q80*VLOOKUP(N80,【参考】数式用!$AG$2:$AL$48,MATCH(P80,【参考】数式用!$AI$4:$AL$4,0)+2,0), ""), ""))))</f>
        <v>#N/A</v>
      </c>
      <c r="V80" s="556"/>
      <c r="W80" s="557"/>
      <c r="X80" s="557"/>
      <c r="Y80" s="558"/>
      <c r="Z80" s="559"/>
      <c r="AA80" s="560" t="e">
        <f aca="false">IFERROR(IF(Y80="ー", "", ROUNDDOWN(Z80*VLOOKUP(N80,【参考】数式用!$AR$2:$AW$48,MATCH(Y80,【参考】数式用!$AT$4:$AW$4)+2,FALSE)*0.5, 0)), "")),0)))</f>
        <v>#N/A</v>
      </c>
      <c r="AB80" s="561"/>
      <c r="AC80" s="555" t="e">
        <f aca="false">IFERROR(IF(AG80&lt;&gt;"",Z80*VLOOKUP(N80,【参考】数式用!$AG$2:$AL$48,MATCH(Y80,【参考】数式用!$AI$4:$AL$4,0)+2,0), ""), ""))))</f>
        <v>#N/A</v>
      </c>
      <c r="AD80" s="555"/>
      <c r="AE80" s="562"/>
      <c r="AF80" s="563"/>
      <c r="AG80" s="538" t="e">
        <f aca="false">IFERROR(VLOOKUP(O80, 【参考】数式用!$AY$5:$AY$13, 1, FALSE), "")))</f>
        <v>#N/A</v>
      </c>
      <c r="AH80" s="539" t="e">
        <f aca="false">IFERROR(VLOOKUP(N80, 【参考】数式用!$BA$2:$BB$48, 2, FALSE), "")))</f>
        <v>#N/A</v>
      </c>
      <c r="AI80" s="540" t="e">
        <f aca="false">IF(AND(OR(P80="処遇改善加算Ⅰ",P80="処遇改善加算Ⅱ"),AH80="対象"), 1,"")</f>
        <v>#N/A</v>
      </c>
      <c r="AJ80" s="541" t="str">
        <f aca="false">IF(OR(Y80="処遇改善加算Ⅰ",Y80="処遇改善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K80" s="542"/>
      <c r="AL80" s="542"/>
      <c r="AM80" s="465"/>
      <c r="AN80" s="465"/>
      <c r="AO80" s="465"/>
      <c r="AP80" s="465"/>
      <c r="AQ80" s="465"/>
      <c r="AR80" s="465"/>
      <c r="AS80" s="465"/>
      <c r="AT80" s="465"/>
    </row>
    <row r="81" s="1" customFormat="true" ht="30" hidden="false" customHeight="true" outlineLevel="0" collapsed="false">
      <c r="A81" s="545" t="n">
        <v>68</v>
      </c>
      <c r="B81" s="546" t="str">
        <f aca="false">IF(基本情報入力シート!C106="","",基本情報入力シート!C106)</f>
        <v/>
      </c>
      <c r="C81" s="546"/>
      <c r="D81" s="546"/>
      <c r="E81" s="546"/>
      <c r="F81" s="546"/>
      <c r="G81" s="546"/>
      <c r="H81" s="546"/>
      <c r="I81" s="546"/>
      <c r="J81" s="547" t="str">
        <f aca="false">IF(基本情報入力シート!M106="","",基本情報入力シート!M106)</f>
        <v/>
      </c>
      <c r="K81" s="548" t="str">
        <f aca="false">IF(基本情報入力シート!R106="","",基本情報入力シート!R106)</f>
        <v/>
      </c>
      <c r="L81" s="548" t="str">
        <f aca="false">IF(基本情報入力シート!W106="","",基本情報入力シート!W106)</f>
        <v/>
      </c>
      <c r="M81" s="547" t="str">
        <f aca="false">IF(基本情報入力シート!X106="","",基本情報入力シート!X106)</f>
        <v/>
      </c>
      <c r="N81" s="549" t="str">
        <f aca="false">IF(基本情報入力シート!Y106="","",基本情報入力シート!Y106)</f>
        <v/>
      </c>
      <c r="O81" s="550"/>
      <c r="P81" s="588"/>
      <c r="Q81" s="589"/>
      <c r="R81" s="589"/>
      <c r="S81" s="553" t="e">
        <f aca="false">IFERROR(ROUNDDOWN(Q81*VLOOKUP(N81,【参考】数式用!$AR$2:$AW$48,MATCH(P81,【参考】数式用!$AT$4:$AW$4)+2,FALSE)*0.5, 0), "")),0))</f>
        <v>#N/A</v>
      </c>
      <c r="T81" s="590"/>
      <c r="U81" s="555" t="e">
        <f aca="false">IFERROR(IF(AG81&lt;&gt;"",Q81*VLOOKUP(N81,【参考】数式用!$AG$2:$AL$48,MATCH(P81,【参考】数式用!$AI$4:$AL$4,0)+2,0), ""), ""))))</f>
        <v>#N/A</v>
      </c>
      <c r="V81" s="556"/>
      <c r="W81" s="557"/>
      <c r="X81" s="557"/>
      <c r="Y81" s="558"/>
      <c r="Z81" s="559"/>
      <c r="AA81" s="560" t="e">
        <f aca="false">IFERROR(IF(Y81="ー", "", ROUNDDOWN(Z81*VLOOKUP(N81,【参考】数式用!$AR$2:$AW$48,MATCH(Y81,【参考】数式用!$AT$4:$AW$4)+2,FALSE)*0.5, 0)), "")),0)))</f>
        <v>#N/A</v>
      </c>
      <c r="AB81" s="561"/>
      <c r="AC81" s="555" t="e">
        <f aca="false">IFERROR(IF(AG81&lt;&gt;"",Z81*VLOOKUP(N81,【参考】数式用!$AG$2:$AL$48,MATCH(Y81,【参考】数式用!$AI$4:$AL$4,0)+2,0), ""), ""))))</f>
        <v>#N/A</v>
      </c>
      <c r="AD81" s="555"/>
      <c r="AE81" s="562"/>
      <c r="AF81" s="563"/>
      <c r="AG81" s="538" t="e">
        <f aca="false">IFERROR(VLOOKUP(O81, 【参考】数式用!$AY$5:$AY$13, 1, FALSE), "")))</f>
        <v>#N/A</v>
      </c>
      <c r="AH81" s="539" t="e">
        <f aca="false">IFERROR(VLOOKUP(N81, 【参考】数式用!$BA$2:$BB$48, 2, FALSE), "")))</f>
        <v>#N/A</v>
      </c>
      <c r="AI81" s="540" t="e">
        <f aca="false">IF(AND(OR(P81="処遇改善加算Ⅰ",P81="処遇改善加算Ⅱ"),AH81="対象"), 1,"")</f>
        <v>#N/A</v>
      </c>
      <c r="AJ81" s="541" t="str">
        <f aca="false">IF(OR(Y81="処遇改善加算Ⅰ",Y81="処遇改善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K81" s="542"/>
      <c r="AL81" s="542"/>
      <c r="AM81" s="465"/>
      <c r="AN81" s="465"/>
      <c r="AO81" s="465"/>
      <c r="AP81" s="465"/>
      <c r="AQ81" s="465"/>
      <c r="AR81" s="465"/>
      <c r="AS81" s="465"/>
      <c r="AT81" s="465"/>
    </row>
    <row r="82" s="1" customFormat="true" ht="30" hidden="false" customHeight="true" outlineLevel="0" collapsed="false">
      <c r="A82" s="545" t="n">
        <v>69</v>
      </c>
      <c r="B82" s="546" t="str">
        <f aca="false">IF(基本情報入力シート!C107="","",基本情報入力シート!C107)</f>
        <v/>
      </c>
      <c r="C82" s="546"/>
      <c r="D82" s="546"/>
      <c r="E82" s="546"/>
      <c r="F82" s="546"/>
      <c r="G82" s="546"/>
      <c r="H82" s="546"/>
      <c r="I82" s="546"/>
      <c r="J82" s="547" t="str">
        <f aca="false">IF(基本情報入力シート!M107="","",基本情報入力シート!M107)</f>
        <v/>
      </c>
      <c r="K82" s="548" t="str">
        <f aca="false">IF(基本情報入力シート!R107="","",基本情報入力シート!R107)</f>
        <v/>
      </c>
      <c r="L82" s="548" t="str">
        <f aca="false">IF(基本情報入力シート!W107="","",基本情報入力シート!W107)</f>
        <v/>
      </c>
      <c r="M82" s="547" t="str">
        <f aca="false">IF(基本情報入力シート!X107="","",基本情報入力シート!X107)</f>
        <v/>
      </c>
      <c r="N82" s="549" t="str">
        <f aca="false">IF(基本情報入力シート!Y107="","",基本情報入力シート!Y107)</f>
        <v/>
      </c>
      <c r="O82" s="550"/>
      <c r="P82" s="588"/>
      <c r="Q82" s="589"/>
      <c r="R82" s="589"/>
      <c r="S82" s="553" t="e">
        <f aca="false">IFERROR(ROUNDDOWN(Q82*VLOOKUP(N82,【参考】数式用!$AR$2:$AW$48,MATCH(P82,【参考】数式用!$AT$4:$AW$4)+2,FALSE)*0.5, 0), "")),0))</f>
        <v>#N/A</v>
      </c>
      <c r="T82" s="590"/>
      <c r="U82" s="555" t="e">
        <f aca="false">IFERROR(IF(AG82&lt;&gt;"",Q82*VLOOKUP(N82,【参考】数式用!$AG$2:$AL$48,MATCH(P82,【参考】数式用!$AI$4:$AL$4,0)+2,0), ""), ""))))</f>
        <v>#N/A</v>
      </c>
      <c r="V82" s="556"/>
      <c r="W82" s="557"/>
      <c r="X82" s="557"/>
      <c r="Y82" s="558"/>
      <c r="Z82" s="559"/>
      <c r="AA82" s="560" t="e">
        <f aca="false">IFERROR(IF(Y82="ー", "", ROUNDDOWN(Z82*VLOOKUP(N82,【参考】数式用!$AR$2:$AW$48,MATCH(Y82,【参考】数式用!$AT$4:$AW$4)+2,FALSE)*0.5, 0)), "")),0)))</f>
        <v>#N/A</v>
      </c>
      <c r="AB82" s="561"/>
      <c r="AC82" s="555" t="e">
        <f aca="false">IFERROR(IF(AG82&lt;&gt;"",Z82*VLOOKUP(N82,【参考】数式用!$AG$2:$AL$48,MATCH(Y82,【参考】数式用!$AI$4:$AL$4,0)+2,0), ""), ""))))</f>
        <v>#N/A</v>
      </c>
      <c r="AD82" s="555"/>
      <c r="AE82" s="562"/>
      <c r="AF82" s="563"/>
      <c r="AG82" s="538" t="e">
        <f aca="false">IFERROR(VLOOKUP(O82, 【参考】数式用!$AY$5:$AY$13, 1, FALSE), "")))</f>
        <v>#N/A</v>
      </c>
      <c r="AH82" s="539" t="e">
        <f aca="false">IFERROR(VLOOKUP(N82, 【参考】数式用!$BA$2:$BB$48, 2, FALSE), "")))</f>
        <v>#N/A</v>
      </c>
      <c r="AI82" s="540" t="e">
        <f aca="false">IF(AND(OR(P82="処遇改善加算Ⅰ",P82="処遇改善加算Ⅱ"),AH82="対象"), 1,"")</f>
        <v>#N/A</v>
      </c>
      <c r="AJ82" s="541" t="str">
        <f aca="false">IF(OR(Y82="処遇改善加算Ⅰ",Y82="処遇改善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K82" s="542"/>
      <c r="AL82" s="542"/>
      <c r="AM82" s="465"/>
      <c r="AN82" s="465"/>
      <c r="AO82" s="465"/>
      <c r="AP82" s="465"/>
      <c r="AQ82" s="465"/>
      <c r="AR82" s="465"/>
      <c r="AS82" s="465"/>
      <c r="AT82" s="465"/>
    </row>
    <row r="83" s="1" customFormat="true" ht="30" hidden="false" customHeight="true" outlineLevel="0" collapsed="false">
      <c r="A83" s="545" t="n">
        <v>70</v>
      </c>
      <c r="B83" s="546" t="str">
        <f aca="false">IF(基本情報入力シート!C108="","",基本情報入力シート!C108)</f>
        <v/>
      </c>
      <c r="C83" s="546"/>
      <c r="D83" s="546"/>
      <c r="E83" s="546"/>
      <c r="F83" s="546"/>
      <c r="G83" s="546"/>
      <c r="H83" s="546"/>
      <c r="I83" s="546"/>
      <c r="J83" s="547" t="str">
        <f aca="false">IF(基本情報入力シート!M108="","",基本情報入力シート!M108)</f>
        <v/>
      </c>
      <c r="K83" s="548" t="str">
        <f aca="false">IF(基本情報入力シート!R108="","",基本情報入力シート!R108)</f>
        <v/>
      </c>
      <c r="L83" s="548" t="str">
        <f aca="false">IF(基本情報入力シート!W108="","",基本情報入力シート!W108)</f>
        <v/>
      </c>
      <c r="M83" s="547" t="str">
        <f aca="false">IF(基本情報入力シート!X108="","",基本情報入力シート!X108)</f>
        <v/>
      </c>
      <c r="N83" s="549" t="str">
        <f aca="false">IF(基本情報入力シート!Y108="","",基本情報入力シート!Y108)</f>
        <v/>
      </c>
      <c r="O83" s="550"/>
      <c r="P83" s="588"/>
      <c r="Q83" s="589"/>
      <c r="R83" s="589"/>
      <c r="S83" s="553" t="e">
        <f aca="false">IFERROR(ROUNDDOWN(Q83*VLOOKUP(N83,【参考】数式用!$AR$2:$AW$48,MATCH(P83,【参考】数式用!$AT$4:$AW$4)+2,FALSE)*0.5, 0), "")),0))</f>
        <v>#N/A</v>
      </c>
      <c r="T83" s="590"/>
      <c r="U83" s="555" t="e">
        <f aca="false">IFERROR(IF(AG83&lt;&gt;"",Q83*VLOOKUP(N83,【参考】数式用!$AG$2:$AL$48,MATCH(P83,【参考】数式用!$AI$4:$AL$4,0)+2,0), ""), ""))))</f>
        <v>#N/A</v>
      </c>
      <c r="V83" s="556"/>
      <c r="W83" s="557"/>
      <c r="X83" s="557"/>
      <c r="Y83" s="558"/>
      <c r="Z83" s="559"/>
      <c r="AA83" s="560" t="e">
        <f aca="false">IFERROR(IF(Y83="ー", "", ROUNDDOWN(Z83*VLOOKUP(N83,【参考】数式用!$AR$2:$AW$48,MATCH(Y83,【参考】数式用!$AT$4:$AW$4)+2,FALSE)*0.5, 0)), "")),0)))</f>
        <v>#N/A</v>
      </c>
      <c r="AB83" s="561"/>
      <c r="AC83" s="555" t="e">
        <f aca="false">IFERROR(IF(AG83&lt;&gt;"",Z83*VLOOKUP(N83,【参考】数式用!$AG$2:$AL$48,MATCH(Y83,【参考】数式用!$AI$4:$AL$4,0)+2,0), ""), ""))))</f>
        <v>#N/A</v>
      </c>
      <c r="AD83" s="555"/>
      <c r="AE83" s="562"/>
      <c r="AF83" s="563"/>
      <c r="AG83" s="538" t="e">
        <f aca="false">IFERROR(VLOOKUP(O83, 【参考】数式用!$AY$5:$AY$13, 1, FALSE), "")))</f>
        <v>#N/A</v>
      </c>
      <c r="AH83" s="539" t="e">
        <f aca="false">IFERROR(VLOOKUP(N83, 【参考】数式用!$BA$2:$BB$48, 2, FALSE), "")))</f>
        <v>#N/A</v>
      </c>
      <c r="AI83" s="540" t="e">
        <f aca="false">IF(AND(OR(P83="処遇改善加算Ⅰ",P83="処遇改善加算Ⅱ"),AH83="対象"), 1,"")</f>
        <v>#N/A</v>
      </c>
      <c r="AJ83" s="541" t="str">
        <f aca="false">IF(OR(Y83="処遇改善加算Ⅰ",Y83="処遇改善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K83" s="542"/>
      <c r="AL83" s="542"/>
      <c r="AM83" s="465"/>
      <c r="AN83" s="465"/>
      <c r="AO83" s="465"/>
      <c r="AP83" s="465"/>
      <c r="AQ83" s="465"/>
      <c r="AR83" s="465"/>
      <c r="AS83" s="465"/>
      <c r="AT83" s="465"/>
    </row>
    <row r="84" s="1" customFormat="true" ht="30" hidden="false" customHeight="true" outlineLevel="0" collapsed="false">
      <c r="A84" s="545" t="n">
        <v>71</v>
      </c>
      <c r="B84" s="546" t="str">
        <f aca="false">IF(基本情報入力シート!C109="","",基本情報入力シート!C109)</f>
        <v/>
      </c>
      <c r="C84" s="546"/>
      <c r="D84" s="546"/>
      <c r="E84" s="546"/>
      <c r="F84" s="546"/>
      <c r="G84" s="546"/>
      <c r="H84" s="546"/>
      <c r="I84" s="546"/>
      <c r="J84" s="547" t="str">
        <f aca="false">IF(基本情報入力シート!M109="","",基本情報入力シート!M109)</f>
        <v/>
      </c>
      <c r="K84" s="548" t="str">
        <f aca="false">IF(基本情報入力シート!R109="","",基本情報入力シート!R109)</f>
        <v/>
      </c>
      <c r="L84" s="548" t="str">
        <f aca="false">IF(基本情報入力シート!W109="","",基本情報入力シート!W109)</f>
        <v/>
      </c>
      <c r="M84" s="547" t="str">
        <f aca="false">IF(基本情報入力シート!X109="","",基本情報入力シート!X109)</f>
        <v/>
      </c>
      <c r="N84" s="549" t="str">
        <f aca="false">IF(基本情報入力シート!Y109="","",基本情報入力シート!Y109)</f>
        <v/>
      </c>
      <c r="O84" s="550"/>
      <c r="P84" s="588"/>
      <c r="Q84" s="589"/>
      <c r="R84" s="589"/>
      <c r="S84" s="553" t="e">
        <f aca="false">IFERROR(ROUNDDOWN(Q84*VLOOKUP(N84,【参考】数式用!$AR$2:$AW$48,MATCH(P84,【参考】数式用!$AT$4:$AW$4)+2,FALSE)*0.5, 0), "")),0))</f>
        <v>#N/A</v>
      </c>
      <c r="T84" s="590"/>
      <c r="U84" s="555" t="e">
        <f aca="false">IFERROR(IF(AG84&lt;&gt;"",Q84*VLOOKUP(N84,【参考】数式用!$AG$2:$AL$48,MATCH(P84,【参考】数式用!$AI$4:$AL$4,0)+2,0), ""), ""))))</f>
        <v>#N/A</v>
      </c>
      <c r="V84" s="556"/>
      <c r="W84" s="557"/>
      <c r="X84" s="557"/>
      <c r="Y84" s="558"/>
      <c r="Z84" s="559"/>
      <c r="AA84" s="560" t="e">
        <f aca="false">IFERROR(IF(Y84="ー", "", ROUNDDOWN(Z84*VLOOKUP(N84,【参考】数式用!$AR$2:$AW$48,MATCH(Y84,【参考】数式用!$AT$4:$AW$4)+2,FALSE)*0.5, 0)), "")),0)))</f>
        <v>#N/A</v>
      </c>
      <c r="AB84" s="561"/>
      <c r="AC84" s="555" t="e">
        <f aca="false">IFERROR(IF(AG84&lt;&gt;"",Z84*VLOOKUP(N84,【参考】数式用!$AG$2:$AL$48,MATCH(Y84,【参考】数式用!$AI$4:$AL$4,0)+2,0), ""), ""))))</f>
        <v>#N/A</v>
      </c>
      <c r="AD84" s="555"/>
      <c r="AE84" s="562"/>
      <c r="AF84" s="563"/>
      <c r="AG84" s="538" t="e">
        <f aca="false">IFERROR(VLOOKUP(O84, 【参考】数式用!$AY$5:$AY$13, 1, FALSE), "")))</f>
        <v>#N/A</v>
      </c>
      <c r="AH84" s="539" t="e">
        <f aca="false">IFERROR(VLOOKUP(N84, 【参考】数式用!$BA$2:$BB$48, 2, FALSE), "")))</f>
        <v>#N/A</v>
      </c>
      <c r="AI84" s="540" t="e">
        <f aca="false">IF(AND(OR(P84="処遇改善加算Ⅰ",P84="処遇改善加算Ⅱ"),AH84="対象"), 1,"")</f>
        <v>#N/A</v>
      </c>
      <c r="AJ84" s="541" t="str">
        <f aca="false">IF(OR(Y84="処遇改善加算Ⅰ",Y84="処遇改善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K84" s="542"/>
      <c r="AL84" s="542"/>
      <c r="AM84" s="465"/>
      <c r="AN84" s="465"/>
      <c r="AO84" s="465"/>
      <c r="AP84" s="465"/>
      <c r="AQ84" s="465"/>
      <c r="AR84" s="465"/>
      <c r="AS84" s="465"/>
      <c r="AT84" s="465"/>
    </row>
    <row r="85" s="1" customFormat="true" ht="30" hidden="false" customHeight="true" outlineLevel="0" collapsed="false">
      <c r="A85" s="545" t="n">
        <v>72</v>
      </c>
      <c r="B85" s="546" t="str">
        <f aca="false">IF(基本情報入力シート!C110="","",基本情報入力シート!C110)</f>
        <v/>
      </c>
      <c r="C85" s="546"/>
      <c r="D85" s="546"/>
      <c r="E85" s="546"/>
      <c r="F85" s="546"/>
      <c r="G85" s="546"/>
      <c r="H85" s="546"/>
      <c r="I85" s="546"/>
      <c r="J85" s="547" t="str">
        <f aca="false">IF(基本情報入力シート!M110="","",基本情報入力シート!M110)</f>
        <v/>
      </c>
      <c r="K85" s="548" t="str">
        <f aca="false">IF(基本情報入力シート!R110="","",基本情報入力シート!R110)</f>
        <v/>
      </c>
      <c r="L85" s="548" t="str">
        <f aca="false">IF(基本情報入力シート!W110="","",基本情報入力シート!W110)</f>
        <v/>
      </c>
      <c r="M85" s="547" t="str">
        <f aca="false">IF(基本情報入力シート!X110="","",基本情報入力シート!X110)</f>
        <v/>
      </c>
      <c r="N85" s="549" t="str">
        <f aca="false">IF(基本情報入力シート!Y110="","",基本情報入力シート!Y110)</f>
        <v/>
      </c>
      <c r="O85" s="550"/>
      <c r="P85" s="588"/>
      <c r="Q85" s="589"/>
      <c r="R85" s="589"/>
      <c r="S85" s="553" t="e">
        <f aca="false">IFERROR(ROUNDDOWN(Q85*VLOOKUP(N85,【参考】数式用!$AR$2:$AW$48,MATCH(P85,【参考】数式用!$AT$4:$AW$4)+2,FALSE)*0.5, 0), "")),0))</f>
        <v>#N/A</v>
      </c>
      <c r="T85" s="590"/>
      <c r="U85" s="555" t="e">
        <f aca="false">IFERROR(IF(AG85&lt;&gt;"",Q85*VLOOKUP(N85,【参考】数式用!$AG$2:$AL$48,MATCH(P85,【参考】数式用!$AI$4:$AL$4,0)+2,0), ""), ""))))</f>
        <v>#N/A</v>
      </c>
      <c r="V85" s="556"/>
      <c r="W85" s="557"/>
      <c r="X85" s="557"/>
      <c r="Y85" s="558"/>
      <c r="Z85" s="559"/>
      <c r="AA85" s="560" t="e">
        <f aca="false">IFERROR(IF(Y85="ー", "", ROUNDDOWN(Z85*VLOOKUP(N85,【参考】数式用!$AR$2:$AW$48,MATCH(Y85,【参考】数式用!$AT$4:$AW$4)+2,FALSE)*0.5, 0)), "")),0)))</f>
        <v>#N/A</v>
      </c>
      <c r="AB85" s="561"/>
      <c r="AC85" s="555" t="e">
        <f aca="false">IFERROR(IF(AG85&lt;&gt;"",Z85*VLOOKUP(N85,【参考】数式用!$AG$2:$AL$48,MATCH(Y85,【参考】数式用!$AI$4:$AL$4,0)+2,0), ""), ""))))</f>
        <v>#N/A</v>
      </c>
      <c r="AD85" s="555"/>
      <c r="AE85" s="562"/>
      <c r="AF85" s="563"/>
      <c r="AG85" s="538" t="e">
        <f aca="false">IFERROR(VLOOKUP(O85, 【参考】数式用!$AY$5:$AY$13, 1, FALSE), "")))</f>
        <v>#N/A</v>
      </c>
      <c r="AH85" s="539" t="e">
        <f aca="false">IFERROR(VLOOKUP(N85, 【参考】数式用!$BA$2:$BB$48, 2, FALSE), "")))</f>
        <v>#N/A</v>
      </c>
      <c r="AI85" s="540" t="e">
        <f aca="false">IF(AND(OR(P85="処遇改善加算Ⅰ",P85="処遇改善加算Ⅱ"),AH85="対象"), 1,"")</f>
        <v>#N/A</v>
      </c>
      <c r="AJ85" s="541" t="str">
        <f aca="false">IF(OR(Y85="処遇改善加算Ⅰ",Y85="処遇改善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K85" s="542"/>
      <c r="AL85" s="542"/>
      <c r="AM85" s="465"/>
      <c r="AN85" s="465"/>
      <c r="AO85" s="465"/>
      <c r="AP85" s="465"/>
      <c r="AQ85" s="465"/>
      <c r="AR85" s="465"/>
      <c r="AS85" s="465"/>
      <c r="AT85" s="465"/>
    </row>
    <row r="86" s="1" customFormat="true" ht="30" hidden="false" customHeight="true" outlineLevel="0" collapsed="false">
      <c r="A86" s="545" t="n">
        <v>73</v>
      </c>
      <c r="B86" s="546" t="str">
        <f aca="false">IF(基本情報入力シート!C111="","",基本情報入力シート!C111)</f>
        <v/>
      </c>
      <c r="C86" s="546"/>
      <c r="D86" s="546"/>
      <c r="E86" s="546"/>
      <c r="F86" s="546"/>
      <c r="G86" s="546"/>
      <c r="H86" s="546"/>
      <c r="I86" s="546"/>
      <c r="J86" s="547" t="str">
        <f aca="false">IF(基本情報入力シート!M111="","",基本情報入力シート!M111)</f>
        <v/>
      </c>
      <c r="K86" s="548" t="str">
        <f aca="false">IF(基本情報入力シート!R111="","",基本情報入力シート!R111)</f>
        <v/>
      </c>
      <c r="L86" s="548" t="str">
        <f aca="false">IF(基本情報入力シート!W111="","",基本情報入力シート!W111)</f>
        <v/>
      </c>
      <c r="M86" s="547" t="str">
        <f aca="false">IF(基本情報入力シート!X111="","",基本情報入力シート!X111)</f>
        <v/>
      </c>
      <c r="N86" s="549" t="str">
        <f aca="false">IF(基本情報入力シート!Y111="","",基本情報入力シート!Y111)</f>
        <v/>
      </c>
      <c r="O86" s="550"/>
      <c r="P86" s="588"/>
      <c r="Q86" s="589"/>
      <c r="R86" s="589"/>
      <c r="S86" s="553" t="e">
        <f aca="false">IFERROR(ROUNDDOWN(Q86*VLOOKUP(N86,【参考】数式用!$AR$2:$AW$48,MATCH(P86,【参考】数式用!$AT$4:$AW$4)+2,FALSE)*0.5, 0), "")),0))</f>
        <v>#N/A</v>
      </c>
      <c r="T86" s="590"/>
      <c r="U86" s="555" t="e">
        <f aca="false">IFERROR(IF(AG86&lt;&gt;"",Q86*VLOOKUP(N86,【参考】数式用!$AG$2:$AL$48,MATCH(P86,【参考】数式用!$AI$4:$AL$4,0)+2,0), ""), ""))))</f>
        <v>#N/A</v>
      </c>
      <c r="V86" s="556"/>
      <c r="W86" s="557"/>
      <c r="X86" s="557"/>
      <c r="Y86" s="558"/>
      <c r="Z86" s="559"/>
      <c r="AA86" s="560" t="e">
        <f aca="false">IFERROR(IF(Y86="ー", "", ROUNDDOWN(Z86*VLOOKUP(N86,【参考】数式用!$AR$2:$AW$48,MATCH(Y86,【参考】数式用!$AT$4:$AW$4)+2,FALSE)*0.5, 0)), "")),0)))</f>
        <v>#N/A</v>
      </c>
      <c r="AB86" s="561"/>
      <c r="AC86" s="555" t="e">
        <f aca="false">IFERROR(IF(AG86&lt;&gt;"",Z86*VLOOKUP(N86,【参考】数式用!$AG$2:$AL$48,MATCH(Y86,【参考】数式用!$AI$4:$AL$4,0)+2,0), ""), ""))))</f>
        <v>#N/A</v>
      </c>
      <c r="AD86" s="555"/>
      <c r="AE86" s="562"/>
      <c r="AF86" s="563"/>
      <c r="AG86" s="538" t="e">
        <f aca="false">IFERROR(VLOOKUP(O86, 【参考】数式用!$AY$5:$AY$13, 1, FALSE), "")))</f>
        <v>#N/A</v>
      </c>
      <c r="AH86" s="539" t="e">
        <f aca="false">IFERROR(VLOOKUP(N86, 【参考】数式用!$BA$2:$BB$48, 2, FALSE), "")))</f>
        <v>#N/A</v>
      </c>
      <c r="AI86" s="540" t="e">
        <f aca="false">IF(AND(OR(P86="処遇改善加算Ⅰ",P86="処遇改善加算Ⅱ"),AH86="対象"), 1,"")</f>
        <v>#N/A</v>
      </c>
      <c r="AJ86" s="541" t="str">
        <f aca="false">IF(OR(Y86="処遇改善加算Ⅰ",Y86="処遇改善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K86" s="542"/>
      <c r="AL86" s="542"/>
      <c r="AM86" s="465"/>
      <c r="AN86" s="465"/>
      <c r="AO86" s="465"/>
      <c r="AP86" s="465"/>
      <c r="AQ86" s="465"/>
      <c r="AR86" s="465"/>
      <c r="AS86" s="465"/>
      <c r="AT86" s="465"/>
    </row>
    <row r="87" s="1" customFormat="true" ht="30" hidden="false" customHeight="true" outlineLevel="0" collapsed="false">
      <c r="A87" s="545" t="n">
        <v>74</v>
      </c>
      <c r="B87" s="546" t="str">
        <f aca="false">IF(基本情報入力シート!C112="","",基本情報入力シート!C112)</f>
        <v/>
      </c>
      <c r="C87" s="546"/>
      <c r="D87" s="546"/>
      <c r="E87" s="546"/>
      <c r="F87" s="546"/>
      <c r="G87" s="546"/>
      <c r="H87" s="546"/>
      <c r="I87" s="546"/>
      <c r="J87" s="547" t="str">
        <f aca="false">IF(基本情報入力シート!M112="","",基本情報入力シート!M112)</f>
        <v/>
      </c>
      <c r="K87" s="548" t="str">
        <f aca="false">IF(基本情報入力シート!R112="","",基本情報入力シート!R112)</f>
        <v/>
      </c>
      <c r="L87" s="548" t="str">
        <f aca="false">IF(基本情報入力シート!W112="","",基本情報入力シート!W112)</f>
        <v/>
      </c>
      <c r="M87" s="547" t="str">
        <f aca="false">IF(基本情報入力シート!X112="","",基本情報入力シート!X112)</f>
        <v/>
      </c>
      <c r="N87" s="549" t="str">
        <f aca="false">IF(基本情報入力シート!Y112="","",基本情報入力シート!Y112)</f>
        <v/>
      </c>
      <c r="O87" s="550"/>
      <c r="P87" s="588"/>
      <c r="Q87" s="589"/>
      <c r="R87" s="589"/>
      <c r="S87" s="553" t="e">
        <f aca="false">IFERROR(ROUNDDOWN(Q87*VLOOKUP(N87,【参考】数式用!$AR$2:$AW$48,MATCH(P87,【参考】数式用!$AT$4:$AW$4)+2,FALSE)*0.5, 0), "")),0))</f>
        <v>#N/A</v>
      </c>
      <c r="T87" s="590"/>
      <c r="U87" s="555" t="e">
        <f aca="false">IFERROR(IF(AG87&lt;&gt;"",Q87*VLOOKUP(N87,【参考】数式用!$AG$2:$AL$48,MATCH(P87,【参考】数式用!$AI$4:$AL$4,0)+2,0), ""), ""))))</f>
        <v>#N/A</v>
      </c>
      <c r="V87" s="556"/>
      <c r="W87" s="557"/>
      <c r="X87" s="557"/>
      <c r="Y87" s="558"/>
      <c r="Z87" s="559"/>
      <c r="AA87" s="560" t="e">
        <f aca="false">IFERROR(IF(Y87="ー", "", ROUNDDOWN(Z87*VLOOKUP(N87,【参考】数式用!$AR$2:$AW$48,MATCH(Y87,【参考】数式用!$AT$4:$AW$4)+2,FALSE)*0.5, 0)), "")),0)))</f>
        <v>#N/A</v>
      </c>
      <c r="AB87" s="561"/>
      <c r="AC87" s="555" t="e">
        <f aca="false">IFERROR(IF(AG87&lt;&gt;"",Z87*VLOOKUP(N87,【参考】数式用!$AG$2:$AL$48,MATCH(Y87,【参考】数式用!$AI$4:$AL$4,0)+2,0), ""), ""))))</f>
        <v>#N/A</v>
      </c>
      <c r="AD87" s="555"/>
      <c r="AE87" s="562"/>
      <c r="AF87" s="563"/>
      <c r="AG87" s="538" t="e">
        <f aca="false">IFERROR(VLOOKUP(O87, 【参考】数式用!$AY$5:$AY$13, 1, FALSE), "")))</f>
        <v>#N/A</v>
      </c>
      <c r="AH87" s="539" t="e">
        <f aca="false">IFERROR(VLOOKUP(N87, 【参考】数式用!$BA$2:$BB$48, 2, FALSE), "")))</f>
        <v>#N/A</v>
      </c>
      <c r="AI87" s="540" t="e">
        <f aca="false">IF(AND(OR(P87="処遇改善加算Ⅰ",P87="処遇改善加算Ⅱ"),AH87="対象"), 1,"")</f>
        <v>#N/A</v>
      </c>
      <c r="AJ87" s="541" t="str">
        <f aca="false">IF(OR(Y87="処遇改善加算Ⅰ",Y87="処遇改善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K87" s="542"/>
      <c r="AL87" s="542"/>
      <c r="AM87" s="465"/>
      <c r="AN87" s="465"/>
      <c r="AO87" s="465"/>
      <c r="AP87" s="465"/>
      <c r="AQ87" s="465"/>
      <c r="AR87" s="465"/>
      <c r="AS87" s="465"/>
      <c r="AT87" s="465"/>
    </row>
    <row r="88" s="1" customFormat="true" ht="30" hidden="false" customHeight="true" outlineLevel="0" collapsed="false">
      <c r="A88" s="545" t="n">
        <v>75</v>
      </c>
      <c r="B88" s="546" t="str">
        <f aca="false">IF(基本情報入力シート!C113="","",基本情報入力シート!C113)</f>
        <v/>
      </c>
      <c r="C88" s="546"/>
      <c r="D88" s="546"/>
      <c r="E88" s="546"/>
      <c r="F88" s="546"/>
      <c r="G88" s="546"/>
      <c r="H88" s="546"/>
      <c r="I88" s="546"/>
      <c r="J88" s="547" t="str">
        <f aca="false">IF(基本情報入力シート!M113="","",基本情報入力シート!M113)</f>
        <v/>
      </c>
      <c r="K88" s="548" t="str">
        <f aca="false">IF(基本情報入力シート!R113="","",基本情報入力シート!R113)</f>
        <v/>
      </c>
      <c r="L88" s="548" t="str">
        <f aca="false">IF(基本情報入力シート!W113="","",基本情報入力シート!W113)</f>
        <v/>
      </c>
      <c r="M88" s="547" t="str">
        <f aca="false">IF(基本情報入力シート!X113="","",基本情報入力シート!X113)</f>
        <v/>
      </c>
      <c r="N88" s="549" t="str">
        <f aca="false">IF(基本情報入力シート!Y113="","",基本情報入力シート!Y113)</f>
        <v/>
      </c>
      <c r="O88" s="550"/>
      <c r="P88" s="588"/>
      <c r="Q88" s="589"/>
      <c r="R88" s="589"/>
      <c r="S88" s="553" t="e">
        <f aca="false">IFERROR(ROUNDDOWN(Q88*VLOOKUP(N88,【参考】数式用!$AR$2:$AW$48,MATCH(P88,【参考】数式用!$AT$4:$AW$4)+2,FALSE)*0.5, 0), "")),0))</f>
        <v>#N/A</v>
      </c>
      <c r="T88" s="590"/>
      <c r="U88" s="555" t="e">
        <f aca="false">IFERROR(IF(AG88&lt;&gt;"",Q88*VLOOKUP(N88,【参考】数式用!$AG$2:$AL$48,MATCH(P88,【参考】数式用!$AI$4:$AL$4,0)+2,0), ""), ""))))</f>
        <v>#N/A</v>
      </c>
      <c r="V88" s="556"/>
      <c r="W88" s="557"/>
      <c r="X88" s="557"/>
      <c r="Y88" s="558"/>
      <c r="Z88" s="559"/>
      <c r="AA88" s="560" t="e">
        <f aca="false">IFERROR(IF(Y88="ー", "", ROUNDDOWN(Z88*VLOOKUP(N88,【参考】数式用!$AR$2:$AW$48,MATCH(Y88,【参考】数式用!$AT$4:$AW$4)+2,FALSE)*0.5, 0)), "")),0)))</f>
        <v>#N/A</v>
      </c>
      <c r="AB88" s="561"/>
      <c r="AC88" s="555" t="e">
        <f aca="false">IFERROR(IF(AG88&lt;&gt;"",Z88*VLOOKUP(N88,【参考】数式用!$AG$2:$AL$48,MATCH(Y88,【参考】数式用!$AI$4:$AL$4,0)+2,0), ""), ""))))</f>
        <v>#N/A</v>
      </c>
      <c r="AD88" s="555"/>
      <c r="AE88" s="562"/>
      <c r="AF88" s="563"/>
      <c r="AG88" s="538" t="e">
        <f aca="false">IFERROR(VLOOKUP(O88, 【参考】数式用!$AY$5:$AY$13, 1, FALSE), "")))</f>
        <v>#N/A</v>
      </c>
      <c r="AH88" s="539" t="e">
        <f aca="false">IFERROR(VLOOKUP(N88, 【参考】数式用!$BA$2:$BB$48, 2, FALSE), "")))</f>
        <v>#N/A</v>
      </c>
      <c r="AI88" s="540" t="e">
        <f aca="false">IF(AND(OR(P88="処遇改善加算Ⅰ",P88="処遇改善加算Ⅱ"),AH88="対象"), 1,"")</f>
        <v>#N/A</v>
      </c>
      <c r="AJ88" s="541" t="str">
        <f aca="false">IF(OR(Y88="処遇改善加算Ⅰ",Y88="処遇改善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K88" s="542"/>
      <c r="AL88" s="542"/>
      <c r="AM88" s="465"/>
      <c r="AN88" s="465"/>
      <c r="AO88" s="465"/>
      <c r="AP88" s="465"/>
      <c r="AQ88" s="465"/>
      <c r="AR88" s="465"/>
      <c r="AS88" s="465"/>
      <c r="AT88" s="465"/>
    </row>
    <row r="89" s="1" customFormat="true" ht="30" hidden="false" customHeight="true" outlineLevel="0" collapsed="false">
      <c r="A89" s="545" t="n">
        <v>76</v>
      </c>
      <c r="B89" s="546" t="str">
        <f aca="false">IF(基本情報入力シート!C114="","",基本情報入力シート!C114)</f>
        <v/>
      </c>
      <c r="C89" s="546"/>
      <c r="D89" s="546"/>
      <c r="E89" s="546"/>
      <c r="F89" s="546"/>
      <c r="G89" s="546"/>
      <c r="H89" s="546"/>
      <c r="I89" s="546"/>
      <c r="J89" s="547" t="str">
        <f aca="false">IF(基本情報入力シート!M114="","",基本情報入力シート!M114)</f>
        <v/>
      </c>
      <c r="K89" s="548" t="str">
        <f aca="false">IF(基本情報入力シート!R114="","",基本情報入力シート!R114)</f>
        <v/>
      </c>
      <c r="L89" s="548" t="str">
        <f aca="false">IF(基本情報入力シート!W114="","",基本情報入力シート!W114)</f>
        <v/>
      </c>
      <c r="M89" s="547" t="str">
        <f aca="false">IF(基本情報入力シート!X114="","",基本情報入力シート!X114)</f>
        <v/>
      </c>
      <c r="N89" s="549" t="str">
        <f aca="false">IF(基本情報入力シート!Y114="","",基本情報入力シート!Y114)</f>
        <v/>
      </c>
      <c r="O89" s="550"/>
      <c r="P89" s="588"/>
      <c r="Q89" s="589"/>
      <c r="R89" s="589"/>
      <c r="S89" s="553" t="e">
        <f aca="false">IFERROR(ROUNDDOWN(Q89*VLOOKUP(N89,【参考】数式用!$AR$2:$AW$48,MATCH(P89,【参考】数式用!$AT$4:$AW$4)+2,FALSE)*0.5, 0), "")),0))</f>
        <v>#N/A</v>
      </c>
      <c r="T89" s="590"/>
      <c r="U89" s="555" t="e">
        <f aca="false">IFERROR(IF(AG89&lt;&gt;"",Q89*VLOOKUP(N89,【参考】数式用!$AG$2:$AL$48,MATCH(P89,【参考】数式用!$AI$4:$AL$4,0)+2,0), ""), ""))))</f>
        <v>#N/A</v>
      </c>
      <c r="V89" s="556"/>
      <c r="W89" s="557"/>
      <c r="X89" s="557"/>
      <c r="Y89" s="558"/>
      <c r="Z89" s="559"/>
      <c r="AA89" s="560" t="e">
        <f aca="false">IFERROR(IF(Y89="ー", "", ROUNDDOWN(Z89*VLOOKUP(N89,【参考】数式用!$AR$2:$AW$48,MATCH(Y89,【参考】数式用!$AT$4:$AW$4)+2,FALSE)*0.5, 0)), "")),0)))</f>
        <v>#N/A</v>
      </c>
      <c r="AB89" s="561"/>
      <c r="AC89" s="555" t="e">
        <f aca="false">IFERROR(IF(AG89&lt;&gt;"",Z89*VLOOKUP(N89,【参考】数式用!$AG$2:$AL$48,MATCH(Y89,【参考】数式用!$AI$4:$AL$4,0)+2,0), ""), ""))))</f>
        <v>#N/A</v>
      </c>
      <c r="AD89" s="555"/>
      <c r="AE89" s="562"/>
      <c r="AF89" s="563"/>
      <c r="AG89" s="538" t="e">
        <f aca="false">IFERROR(VLOOKUP(O89, 【参考】数式用!$AY$5:$AY$13, 1, FALSE), "")))</f>
        <v>#N/A</v>
      </c>
      <c r="AH89" s="539" t="e">
        <f aca="false">IFERROR(VLOOKUP(N89, 【参考】数式用!$BA$2:$BB$48, 2, FALSE), "")))</f>
        <v>#N/A</v>
      </c>
      <c r="AI89" s="540" t="e">
        <f aca="false">IF(AND(OR(P89="処遇改善加算Ⅰ",P89="処遇改善加算Ⅱ"),AH89="対象"), 1,"")</f>
        <v>#N/A</v>
      </c>
      <c r="AJ89" s="541" t="str">
        <f aca="false">IF(OR(Y89="処遇改善加算Ⅰ",Y89="処遇改善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K89" s="542"/>
      <c r="AL89" s="542"/>
      <c r="AM89" s="465"/>
      <c r="AN89" s="465"/>
      <c r="AO89" s="465"/>
      <c r="AP89" s="465"/>
      <c r="AQ89" s="465"/>
      <c r="AR89" s="465"/>
      <c r="AS89" s="465"/>
      <c r="AT89" s="465"/>
    </row>
    <row r="90" s="1" customFormat="true" ht="30" hidden="false" customHeight="true" outlineLevel="0" collapsed="false">
      <c r="A90" s="545" t="n">
        <v>77</v>
      </c>
      <c r="B90" s="546" t="str">
        <f aca="false">IF(基本情報入力シート!C115="","",基本情報入力シート!C115)</f>
        <v/>
      </c>
      <c r="C90" s="546"/>
      <c r="D90" s="546"/>
      <c r="E90" s="546"/>
      <c r="F90" s="546"/>
      <c r="G90" s="546"/>
      <c r="H90" s="546"/>
      <c r="I90" s="546"/>
      <c r="J90" s="547" t="str">
        <f aca="false">IF(基本情報入力シート!M115="","",基本情報入力シート!M115)</f>
        <v/>
      </c>
      <c r="K90" s="548" t="str">
        <f aca="false">IF(基本情報入力シート!R115="","",基本情報入力シート!R115)</f>
        <v/>
      </c>
      <c r="L90" s="548" t="str">
        <f aca="false">IF(基本情報入力シート!W115="","",基本情報入力シート!W115)</f>
        <v/>
      </c>
      <c r="M90" s="547" t="str">
        <f aca="false">IF(基本情報入力シート!X115="","",基本情報入力シート!X115)</f>
        <v/>
      </c>
      <c r="N90" s="549" t="str">
        <f aca="false">IF(基本情報入力シート!Y115="","",基本情報入力シート!Y115)</f>
        <v/>
      </c>
      <c r="O90" s="550"/>
      <c r="P90" s="588"/>
      <c r="Q90" s="589"/>
      <c r="R90" s="589"/>
      <c r="S90" s="553" t="e">
        <f aca="false">IFERROR(ROUNDDOWN(Q90*VLOOKUP(N90,【参考】数式用!$AR$2:$AW$48,MATCH(P90,【参考】数式用!$AT$4:$AW$4)+2,FALSE)*0.5, 0), "")),0))</f>
        <v>#N/A</v>
      </c>
      <c r="T90" s="590"/>
      <c r="U90" s="555" t="e">
        <f aca="false">IFERROR(IF(AG90&lt;&gt;"",Q90*VLOOKUP(N90,【参考】数式用!$AG$2:$AL$48,MATCH(P90,【参考】数式用!$AI$4:$AL$4,0)+2,0), ""), ""))))</f>
        <v>#N/A</v>
      </c>
      <c r="V90" s="556"/>
      <c r="W90" s="557"/>
      <c r="X90" s="557"/>
      <c r="Y90" s="558"/>
      <c r="Z90" s="559"/>
      <c r="AA90" s="560" t="e">
        <f aca="false">IFERROR(IF(Y90="ー", "", ROUNDDOWN(Z90*VLOOKUP(N90,【参考】数式用!$AR$2:$AW$48,MATCH(Y90,【参考】数式用!$AT$4:$AW$4)+2,FALSE)*0.5, 0)), "")),0)))</f>
        <v>#N/A</v>
      </c>
      <c r="AB90" s="561"/>
      <c r="AC90" s="555" t="e">
        <f aca="false">IFERROR(IF(AG90&lt;&gt;"",Z90*VLOOKUP(N90,【参考】数式用!$AG$2:$AL$48,MATCH(Y90,【参考】数式用!$AI$4:$AL$4,0)+2,0), ""), ""))))</f>
        <v>#N/A</v>
      </c>
      <c r="AD90" s="555"/>
      <c r="AE90" s="562"/>
      <c r="AF90" s="563"/>
      <c r="AG90" s="538" t="e">
        <f aca="false">IFERROR(VLOOKUP(O90, 【参考】数式用!$AY$5:$AY$13, 1, FALSE), "")))</f>
        <v>#N/A</v>
      </c>
      <c r="AH90" s="539" t="e">
        <f aca="false">IFERROR(VLOOKUP(N90, 【参考】数式用!$BA$2:$BB$48, 2, FALSE), "")))</f>
        <v>#N/A</v>
      </c>
      <c r="AI90" s="540" t="e">
        <f aca="false">IF(AND(OR(P90="処遇改善加算Ⅰ",P90="処遇改善加算Ⅱ"),AH90="対象"), 1,"")</f>
        <v>#N/A</v>
      </c>
      <c r="AJ90" s="541" t="str">
        <f aca="false">IF(OR(Y90="処遇改善加算Ⅰ",Y90="処遇改善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K90" s="542"/>
      <c r="AL90" s="542"/>
      <c r="AM90" s="465"/>
      <c r="AN90" s="465"/>
      <c r="AO90" s="465"/>
      <c r="AP90" s="465"/>
      <c r="AQ90" s="465"/>
      <c r="AR90" s="465"/>
      <c r="AS90" s="465"/>
      <c r="AT90" s="465"/>
    </row>
    <row r="91" s="1" customFormat="true" ht="30" hidden="false" customHeight="true" outlineLevel="0" collapsed="false">
      <c r="A91" s="545" t="n">
        <v>78</v>
      </c>
      <c r="B91" s="546" t="str">
        <f aca="false">IF(基本情報入力シート!C116="","",基本情報入力シート!C116)</f>
        <v/>
      </c>
      <c r="C91" s="546"/>
      <c r="D91" s="546"/>
      <c r="E91" s="546"/>
      <c r="F91" s="546"/>
      <c r="G91" s="546"/>
      <c r="H91" s="546"/>
      <c r="I91" s="546"/>
      <c r="J91" s="547" t="str">
        <f aca="false">IF(基本情報入力シート!M116="","",基本情報入力シート!M116)</f>
        <v/>
      </c>
      <c r="K91" s="548" t="str">
        <f aca="false">IF(基本情報入力シート!R116="","",基本情報入力シート!R116)</f>
        <v/>
      </c>
      <c r="L91" s="548" t="str">
        <f aca="false">IF(基本情報入力シート!W116="","",基本情報入力シート!W116)</f>
        <v/>
      </c>
      <c r="M91" s="547" t="str">
        <f aca="false">IF(基本情報入力シート!X116="","",基本情報入力シート!X116)</f>
        <v/>
      </c>
      <c r="N91" s="549" t="str">
        <f aca="false">IF(基本情報入力シート!Y116="","",基本情報入力シート!Y116)</f>
        <v/>
      </c>
      <c r="O91" s="550"/>
      <c r="P91" s="588"/>
      <c r="Q91" s="589"/>
      <c r="R91" s="589"/>
      <c r="S91" s="553" t="e">
        <f aca="false">IFERROR(ROUNDDOWN(Q91*VLOOKUP(N91,【参考】数式用!$AR$2:$AW$48,MATCH(P91,【参考】数式用!$AT$4:$AW$4)+2,FALSE)*0.5, 0), "")),0))</f>
        <v>#N/A</v>
      </c>
      <c r="T91" s="590"/>
      <c r="U91" s="555" t="e">
        <f aca="false">IFERROR(IF(AG91&lt;&gt;"",Q91*VLOOKUP(N91,【参考】数式用!$AG$2:$AL$48,MATCH(P91,【参考】数式用!$AI$4:$AL$4,0)+2,0), ""), ""))))</f>
        <v>#N/A</v>
      </c>
      <c r="V91" s="556"/>
      <c r="W91" s="557"/>
      <c r="X91" s="557"/>
      <c r="Y91" s="558"/>
      <c r="Z91" s="559"/>
      <c r="AA91" s="560" t="e">
        <f aca="false">IFERROR(IF(Y91="ー", "", ROUNDDOWN(Z91*VLOOKUP(N91,【参考】数式用!$AR$2:$AW$48,MATCH(Y91,【参考】数式用!$AT$4:$AW$4)+2,FALSE)*0.5, 0)), "")),0)))</f>
        <v>#N/A</v>
      </c>
      <c r="AB91" s="561"/>
      <c r="AC91" s="555" t="e">
        <f aca="false">IFERROR(IF(AG91&lt;&gt;"",Z91*VLOOKUP(N91,【参考】数式用!$AG$2:$AL$48,MATCH(Y91,【参考】数式用!$AI$4:$AL$4,0)+2,0), ""), ""))))</f>
        <v>#N/A</v>
      </c>
      <c r="AD91" s="555"/>
      <c r="AE91" s="562"/>
      <c r="AF91" s="563"/>
      <c r="AG91" s="538" t="e">
        <f aca="false">IFERROR(VLOOKUP(O91, 【参考】数式用!$AY$5:$AY$13, 1, FALSE), "")))</f>
        <v>#N/A</v>
      </c>
      <c r="AH91" s="539" t="e">
        <f aca="false">IFERROR(VLOOKUP(N91, 【参考】数式用!$BA$2:$BB$48, 2, FALSE), "")))</f>
        <v>#N/A</v>
      </c>
      <c r="AI91" s="540" t="e">
        <f aca="false">IF(AND(OR(P91="処遇改善加算Ⅰ",P91="処遇改善加算Ⅱ"),AH91="対象"), 1,"")</f>
        <v>#N/A</v>
      </c>
      <c r="AJ91" s="541" t="str">
        <f aca="false">IF(OR(Y91="処遇改善加算Ⅰ",Y91="処遇改善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K91" s="542"/>
      <c r="AL91" s="542"/>
      <c r="AM91" s="465"/>
      <c r="AN91" s="465"/>
      <c r="AO91" s="465"/>
      <c r="AP91" s="465"/>
      <c r="AQ91" s="465"/>
      <c r="AR91" s="465"/>
      <c r="AS91" s="465"/>
      <c r="AT91" s="465"/>
    </row>
    <row r="92" s="1" customFormat="true" ht="30" hidden="false" customHeight="true" outlineLevel="0" collapsed="false">
      <c r="A92" s="545" t="n">
        <v>79</v>
      </c>
      <c r="B92" s="546" t="str">
        <f aca="false">IF(基本情報入力シート!C117="","",基本情報入力シート!C117)</f>
        <v/>
      </c>
      <c r="C92" s="546"/>
      <c r="D92" s="546"/>
      <c r="E92" s="546"/>
      <c r="F92" s="546"/>
      <c r="G92" s="546"/>
      <c r="H92" s="546"/>
      <c r="I92" s="546"/>
      <c r="J92" s="547" t="str">
        <f aca="false">IF(基本情報入力シート!M117="","",基本情報入力シート!M117)</f>
        <v/>
      </c>
      <c r="K92" s="548" t="str">
        <f aca="false">IF(基本情報入力シート!R117="","",基本情報入力シート!R117)</f>
        <v/>
      </c>
      <c r="L92" s="548" t="str">
        <f aca="false">IF(基本情報入力シート!W117="","",基本情報入力シート!W117)</f>
        <v/>
      </c>
      <c r="M92" s="547" t="str">
        <f aca="false">IF(基本情報入力シート!X117="","",基本情報入力シート!X117)</f>
        <v/>
      </c>
      <c r="N92" s="549" t="str">
        <f aca="false">IF(基本情報入力シート!Y117="","",基本情報入力シート!Y117)</f>
        <v/>
      </c>
      <c r="O92" s="550"/>
      <c r="P92" s="588"/>
      <c r="Q92" s="589"/>
      <c r="R92" s="589"/>
      <c r="S92" s="553" t="e">
        <f aca="false">IFERROR(ROUNDDOWN(Q92*VLOOKUP(N92,【参考】数式用!$AR$2:$AW$48,MATCH(P92,【参考】数式用!$AT$4:$AW$4)+2,FALSE)*0.5, 0), "")),0))</f>
        <v>#N/A</v>
      </c>
      <c r="T92" s="590"/>
      <c r="U92" s="555" t="e">
        <f aca="false">IFERROR(IF(AG92&lt;&gt;"",Q92*VLOOKUP(N92,【参考】数式用!$AG$2:$AL$48,MATCH(P92,【参考】数式用!$AI$4:$AL$4,0)+2,0), ""), ""))))</f>
        <v>#N/A</v>
      </c>
      <c r="V92" s="556"/>
      <c r="W92" s="557"/>
      <c r="X92" s="557"/>
      <c r="Y92" s="558"/>
      <c r="Z92" s="559"/>
      <c r="AA92" s="560" t="e">
        <f aca="false">IFERROR(IF(Y92="ー", "", ROUNDDOWN(Z92*VLOOKUP(N92,【参考】数式用!$AR$2:$AW$48,MATCH(Y92,【参考】数式用!$AT$4:$AW$4)+2,FALSE)*0.5, 0)), "")),0)))</f>
        <v>#N/A</v>
      </c>
      <c r="AB92" s="561"/>
      <c r="AC92" s="555" t="e">
        <f aca="false">IFERROR(IF(AG92&lt;&gt;"",Z92*VLOOKUP(N92,【参考】数式用!$AG$2:$AL$48,MATCH(Y92,【参考】数式用!$AI$4:$AL$4,0)+2,0), ""), ""))))</f>
        <v>#N/A</v>
      </c>
      <c r="AD92" s="555"/>
      <c r="AE92" s="562"/>
      <c r="AF92" s="563"/>
      <c r="AG92" s="538" t="e">
        <f aca="false">IFERROR(VLOOKUP(O92, 【参考】数式用!$AY$5:$AY$13, 1, FALSE), "")))</f>
        <v>#N/A</v>
      </c>
      <c r="AH92" s="539" t="e">
        <f aca="false">IFERROR(VLOOKUP(N92, 【参考】数式用!$BA$2:$BB$48, 2, FALSE), "")))</f>
        <v>#N/A</v>
      </c>
      <c r="AI92" s="540" t="e">
        <f aca="false">IF(AND(OR(P92="処遇改善加算Ⅰ",P92="処遇改善加算Ⅱ"),AH92="対象"), 1,"")</f>
        <v>#N/A</v>
      </c>
      <c r="AJ92" s="541" t="str">
        <f aca="false">IF(OR(Y92="処遇改善加算Ⅰ",Y92="処遇改善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K92" s="542"/>
      <c r="AL92" s="542"/>
      <c r="AM92" s="465"/>
      <c r="AN92" s="465"/>
      <c r="AO92" s="465"/>
      <c r="AP92" s="465"/>
      <c r="AQ92" s="465"/>
      <c r="AR92" s="465"/>
      <c r="AS92" s="465"/>
      <c r="AT92" s="465"/>
    </row>
    <row r="93" s="1" customFormat="true" ht="30" hidden="false" customHeight="true" outlineLevel="0" collapsed="false">
      <c r="A93" s="545" t="n">
        <v>80</v>
      </c>
      <c r="B93" s="546" t="str">
        <f aca="false">IF(基本情報入力シート!C118="","",基本情報入力シート!C118)</f>
        <v/>
      </c>
      <c r="C93" s="546"/>
      <c r="D93" s="546"/>
      <c r="E93" s="546"/>
      <c r="F93" s="546"/>
      <c r="G93" s="546"/>
      <c r="H93" s="546"/>
      <c r="I93" s="546"/>
      <c r="J93" s="547" t="str">
        <f aca="false">IF(基本情報入力シート!M118="","",基本情報入力シート!M118)</f>
        <v/>
      </c>
      <c r="K93" s="548" t="str">
        <f aca="false">IF(基本情報入力シート!R118="","",基本情報入力シート!R118)</f>
        <v/>
      </c>
      <c r="L93" s="548" t="str">
        <f aca="false">IF(基本情報入力シート!W118="","",基本情報入力シート!W118)</f>
        <v/>
      </c>
      <c r="M93" s="547" t="str">
        <f aca="false">IF(基本情報入力シート!X118="","",基本情報入力シート!X118)</f>
        <v/>
      </c>
      <c r="N93" s="549" t="str">
        <f aca="false">IF(基本情報入力シート!Y118="","",基本情報入力シート!Y118)</f>
        <v/>
      </c>
      <c r="O93" s="550"/>
      <c r="P93" s="588"/>
      <c r="Q93" s="589"/>
      <c r="R93" s="589"/>
      <c r="S93" s="553" t="e">
        <f aca="false">IFERROR(ROUNDDOWN(Q93*VLOOKUP(N93,【参考】数式用!$AR$2:$AW$48,MATCH(P93,【参考】数式用!$AT$4:$AW$4)+2,FALSE)*0.5, 0), "")),0))</f>
        <v>#N/A</v>
      </c>
      <c r="T93" s="590"/>
      <c r="U93" s="555" t="e">
        <f aca="false">IFERROR(IF(AG93&lt;&gt;"",Q93*VLOOKUP(N93,【参考】数式用!$AG$2:$AL$48,MATCH(P93,【参考】数式用!$AI$4:$AL$4,0)+2,0), ""), ""))))</f>
        <v>#N/A</v>
      </c>
      <c r="V93" s="556"/>
      <c r="W93" s="557"/>
      <c r="X93" s="557"/>
      <c r="Y93" s="558"/>
      <c r="Z93" s="559"/>
      <c r="AA93" s="560" t="e">
        <f aca="false">IFERROR(IF(Y93="ー", "", ROUNDDOWN(Z93*VLOOKUP(N93,【参考】数式用!$AR$2:$AW$48,MATCH(Y93,【参考】数式用!$AT$4:$AW$4)+2,FALSE)*0.5, 0)), "")),0)))</f>
        <v>#N/A</v>
      </c>
      <c r="AB93" s="561"/>
      <c r="AC93" s="555" t="e">
        <f aca="false">IFERROR(IF(AG93&lt;&gt;"",Z93*VLOOKUP(N93,【参考】数式用!$AG$2:$AL$48,MATCH(Y93,【参考】数式用!$AI$4:$AL$4,0)+2,0), ""), ""))))</f>
        <v>#N/A</v>
      </c>
      <c r="AD93" s="555"/>
      <c r="AE93" s="562"/>
      <c r="AF93" s="563"/>
      <c r="AG93" s="538" t="e">
        <f aca="false">IFERROR(VLOOKUP(O93, 【参考】数式用!$AY$5:$AY$13, 1, FALSE), "")))</f>
        <v>#N/A</v>
      </c>
      <c r="AH93" s="539" t="e">
        <f aca="false">IFERROR(VLOOKUP(N93, 【参考】数式用!$BA$2:$BB$48, 2, FALSE), "")))</f>
        <v>#N/A</v>
      </c>
      <c r="AI93" s="540" t="e">
        <f aca="false">IF(AND(OR(P93="処遇改善加算Ⅰ",P93="処遇改善加算Ⅱ"),AH93="対象"), 1,"")</f>
        <v>#N/A</v>
      </c>
      <c r="AJ93" s="541" t="str">
        <f aca="false">IF(OR(Y93="処遇改善加算Ⅰ",Y93="処遇改善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K93" s="542"/>
      <c r="AL93" s="542"/>
      <c r="AM93" s="465"/>
      <c r="AN93" s="465"/>
      <c r="AO93" s="465"/>
      <c r="AP93" s="465"/>
      <c r="AQ93" s="465"/>
      <c r="AR93" s="465"/>
      <c r="AS93" s="465"/>
      <c r="AT93" s="465"/>
    </row>
    <row r="94" s="1" customFormat="true" ht="30" hidden="false" customHeight="true" outlineLevel="0" collapsed="false">
      <c r="A94" s="545" t="n">
        <v>81</v>
      </c>
      <c r="B94" s="546" t="str">
        <f aca="false">IF(基本情報入力シート!C119="","",基本情報入力シート!C119)</f>
        <v/>
      </c>
      <c r="C94" s="546"/>
      <c r="D94" s="546"/>
      <c r="E94" s="546"/>
      <c r="F94" s="546"/>
      <c r="G94" s="546"/>
      <c r="H94" s="546"/>
      <c r="I94" s="546"/>
      <c r="J94" s="547" t="str">
        <f aca="false">IF(基本情報入力シート!M119="","",基本情報入力シート!M119)</f>
        <v/>
      </c>
      <c r="K94" s="548" t="str">
        <f aca="false">IF(基本情報入力シート!R119="","",基本情報入力シート!R119)</f>
        <v/>
      </c>
      <c r="L94" s="548" t="str">
        <f aca="false">IF(基本情報入力シート!W119="","",基本情報入力シート!W119)</f>
        <v/>
      </c>
      <c r="M94" s="547" t="str">
        <f aca="false">IF(基本情報入力シート!X119="","",基本情報入力シート!X119)</f>
        <v/>
      </c>
      <c r="N94" s="549" t="str">
        <f aca="false">IF(基本情報入力シート!Y119="","",基本情報入力シート!Y119)</f>
        <v/>
      </c>
      <c r="O94" s="550"/>
      <c r="P94" s="588"/>
      <c r="Q94" s="589"/>
      <c r="R94" s="589"/>
      <c r="S94" s="553" t="e">
        <f aca="false">IFERROR(ROUNDDOWN(Q94*VLOOKUP(N94,【参考】数式用!$AR$2:$AW$48,MATCH(P94,【参考】数式用!$AT$4:$AW$4)+2,FALSE)*0.5, 0), "")),0))</f>
        <v>#N/A</v>
      </c>
      <c r="T94" s="590"/>
      <c r="U94" s="555" t="e">
        <f aca="false">IFERROR(IF(AG94&lt;&gt;"",Q94*VLOOKUP(N94,【参考】数式用!$AG$2:$AL$48,MATCH(P94,【参考】数式用!$AI$4:$AL$4,0)+2,0), ""), ""))))</f>
        <v>#N/A</v>
      </c>
      <c r="V94" s="556"/>
      <c r="W94" s="557"/>
      <c r="X94" s="557"/>
      <c r="Y94" s="558"/>
      <c r="Z94" s="559"/>
      <c r="AA94" s="560" t="e">
        <f aca="false">IFERROR(IF(Y94="ー", "", ROUNDDOWN(Z94*VLOOKUP(N94,【参考】数式用!$AR$2:$AW$48,MATCH(Y94,【参考】数式用!$AT$4:$AW$4)+2,FALSE)*0.5, 0)), "")),0)))</f>
        <v>#N/A</v>
      </c>
      <c r="AB94" s="561"/>
      <c r="AC94" s="555" t="e">
        <f aca="false">IFERROR(IF(AG94&lt;&gt;"",Z94*VLOOKUP(N94,【参考】数式用!$AG$2:$AL$48,MATCH(Y94,【参考】数式用!$AI$4:$AL$4,0)+2,0), ""), ""))))</f>
        <v>#N/A</v>
      </c>
      <c r="AD94" s="555"/>
      <c r="AE94" s="562"/>
      <c r="AF94" s="563"/>
      <c r="AG94" s="538" t="e">
        <f aca="false">IFERROR(VLOOKUP(O94, 【参考】数式用!$AY$5:$AY$13, 1, FALSE), "")))</f>
        <v>#N/A</v>
      </c>
      <c r="AH94" s="539" t="e">
        <f aca="false">IFERROR(VLOOKUP(N94, 【参考】数式用!$BA$2:$BB$48, 2, FALSE), "")))</f>
        <v>#N/A</v>
      </c>
      <c r="AI94" s="540" t="e">
        <f aca="false">IF(AND(OR(P94="処遇改善加算Ⅰ",P94="処遇改善加算Ⅱ"),AH94="対象"), 1,"")</f>
        <v>#N/A</v>
      </c>
      <c r="AJ94" s="541" t="str">
        <f aca="false">IF(OR(Y94="処遇改善加算Ⅰ",Y94="処遇改善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K94" s="542"/>
      <c r="AL94" s="542"/>
      <c r="AM94" s="465"/>
      <c r="AN94" s="465"/>
      <c r="AO94" s="465"/>
      <c r="AP94" s="465"/>
      <c r="AQ94" s="465"/>
      <c r="AR94" s="465"/>
      <c r="AS94" s="465"/>
      <c r="AT94" s="465"/>
    </row>
    <row r="95" s="1" customFormat="true" ht="30" hidden="false" customHeight="true" outlineLevel="0" collapsed="false">
      <c r="A95" s="545" t="n">
        <v>82</v>
      </c>
      <c r="B95" s="546" t="str">
        <f aca="false">IF(基本情報入力シート!C120="","",基本情報入力シート!C120)</f>
        <v/>
      </c>
      <c r="C95" s="546"/>
      <c r="D95" s="546"/>
      <c r="E95" s="546"/>
      <c r="F95" s="546"/>
      <c r="G95" s="546"/>
      <c r="H95" s="546"/>
      <c r="I95" s="546"/>
      <c r="J95" s="547" t="str">
        <f aca="false">IF(基本情報入力シート!M120="","",基本情報入力シート!M120)</f>
        <v/>
      </c>
      <c r="K95" s="548" t="str">
        <f aca="false">IF(基本情報入力シート!R120="","",基本情報入力シート!R120)</f>
        <v/>
      </c>
      <c r="L95" s="548" t="str">
        <f aca="false">IF(基本情報入力シート!W120="","",基本情報入力シート!W120)</f>
        <v/>
      </c>
      <c r="M95" s="547" t="str">
        <f aca="false">IF(基本情報入力シート!X120="","",基本情報入力シート!X120)</f>
        <v/>
      </c>
      <c r="N95" s="549" t="str">
        <f aca="false">IF(基本情報入力シート!Y120="","",基本情報入力シート!Y120)</f>
        <v/>
      </c>
      <c r="O95" s="550"/>
      <c r="P95" s="588"/>
      <c r="Q95" s="589"/>
      <c r="R95" s="589"/>
      <c r="S95" s="553" t="e">
        <f aca="false">IFERROR(ROUNDDOWN(Q95*VLOOKUP(N95,【参考】数式用!$AR$2:$AW$48,MATCH(P95,【参考】数式用!$AT$4:$AW$4)+2,FALSE)*0.5, 0), "")),0))</f>
        <v>#N/A</v>
      </c>
      <c r="T95" s="590"/>
      <c r="U95" s="555" t="e">
        <f aca="false">IFERROR(IF(AG95&lt;&gt;"",Q95*VLOOKUP(N95,【参考】数式用!$AG$2:$AL$48,MATCH(P95,【参考】数式用!$AI$4:$AL$4,0)+2,0), ""), ""))))</f>
        <v>#N/A</v>
      </c>
      <c r="V95" s="556"/>
      <c r="W95" s="557"/>
      <c r="X95" s="557"/>
      <c r="Y95" s="558"/>
      <c r="Z95" s="559"/>
      <c r="AA95" s="560" t="e">
        <f aca="false">IFERROR(IF(Y95="ー", "", ROUNDDOWN(Z95*VLOOKUP(N95,【参考】数式用!$AR$2:$AW$48,MATCH(Y95,【参考】数式用!$AT$4:$AW$4)+2,FALSE)*0.5, 0)), "")),0)))</f>
        <v>#N/A</v>
      </c>
      <c r="AB95" s="561"/>
      <c r="AC95" s="555" t="e">
        <f aca="false">IFERROR(IF(AG95&lt;&gt;"",Z95*VLOOKUP(N95,【参考】数式用!$AG$2:$AL$48,MATCH(Y95,【参考】数式用!$AI$4:$AL$4,0)+2,0), ""), ""))))</f>
        <v>#N/A</v>
      </c>
      <c r="AD95" s="555"/>
      <c r="AE95" s="562"/>
      <c r="AF95" s="563"/>
      <c r="AG95" s="538" t="e">
        <f aca="false">IFERROR(VLOOKUP(O95, 【参考】数式用!$AY$5:$AY$13, 1, FALSE), "")))</f>
        <v>#N/A</v>
      </c>
      <c r="AH95" s="539" t="e">
        <f aca="false">IFERROR(VLOOKUP(N95, 【参考】数式用!$BA$2:$BB$48, 2, FALSE), "")))</f>
        <v>#N/A</v>
      </c>
      <c r="AI95" s="540" t="e">
        <f aca="false">IF(AND(OR(P95="処遇改善加算Ⅰ",P95="処遇改善加算Ⅱ"),AH95="対象"), 1,"")</f>
        <v>#N/A</v>
      </c>
      <c r="AJ95" s="541" t="str">
        <f aca="false">IF(OR(Y95="処遇改善加算Ⅰ",Y95="処遇改善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K95" s="542"/>
      <c r="AL95" s="542"/>
      <c r="AM95" s="465"/>
      <c r="AN95" s="465"/>
      <c r="AO95" s="465"/>
      <c r="AP95" s="465"/>
      <c r="AQ95" s="465"/>
      <c r="AR95" s="465"/>
      <c r="AS95" s="465"/>
      <c r="AT95" s="465"/>
    </row>
    <row r="96" s="1" customFormat="true" ht="30" hidden="false" customHeight="true" outlineLevel="0" collapsed="false">
      <c r="A96" s="545" t="n">
        <v>83</v>
      </c>
      <c r="B96" s="546" t="str">
        <f aca="false">IF(基本情報入力シート!C121="","",基本情報入力シート!C121)</f>
        <v/>
      </c>
      <c r="C96" s="546"/>
      <c r="D96" s="546"/>
      <c r="E96" s="546"/>
      <c r="F96" s="546"/>
      <c r="G96" s="546"/>
      <c r="H96" s="546"/>
      <c r="I96" s="546"/>
      <c r="J96" s="547" t="str">
        <f aca="false">IF(基本情報入力シート!M121="","",基本情報入力シート!M121)</f>
        <v/>
      </c>
      <c r="K96" s="548" t="str">
        <f aca="false">IF(基本情報入力シート!R121="","",基本情報入力シート!R121)</f>
        <v/>
      </c>
      <c r="L96" s="548" t="str">
        <f aca="false">IF(基本情報入力シート!W121="","",基本情報入力シート!W121)</f>
        <v/>
      </c>
      <c r="M96" s="547" t="str">
        <f aca="false">IF(基本情報入力シート!X121="","",基本情報入力シート!X121)</f>
        <v/>
      </c>
      <c r="N96" s="549" t="str">
        <f aca="false">IF(基本情報入力シート!Y121="","",基本情報入力シート!Y121)</f>
        <v/>
      </c>
      <c r="O96" s="550"/>
      <c r="P96" s="588"/>
      <c r="Q96" s="589"/>
      <c r="R96" s="589"/>
      <c r="S96" s="553" t="e">
        <f aca="false">IFERROR(ROUNDDOWN(Q96*VLOOKUP(N96,【参考】数式用!$AR$2:$AW$48,MATCH(P96,【参考】数式用!$AT$4:$AW$4)+2,FALSE)*0.5, 0), "")),0))</f>
        <v>#N/A</v>
      </c>
      <c r="T96" s="590"/>
      <c r="U96" s="555" t="e">
        <f aca="false">IFERROR(IF(AG96&lt;&gt;"",Q96*VLOOKUP(N96,【参考】数式用!$AG$2:$AL$48,MATCH(P96,【参考】数式用!$AI$4:$AL$4,0)+2,0), ""), ""))))</f>
        <v>#N/A</v>
      </c>
      <c r="V96" s="556"/>
      <c r="W96" s="557"/>
      <c r="X96" s="557"/>
      <c r="Y96" s="558"/>
      <c r="Z96" s="559"/>
      <c r="AA96" s="560" t="e">
        <f aca="false">IFERROR(IF(Y96="ー", "", ROUNDDOWN(Z96*VLOOKUP(N96,【参考】数式用!$AR$2:$AW$48,MATCH(Y96,【参考】数式用!$AT$4:$AW$4)+2,FALSE)*0.5, 0)), "")),0)))</f>
        <v>#N/A</v>
      </c>
      <c r="AB96" s="561"/>
      <c r="AC96" s="555" t="e">
        <f aca="false">IFERROR(IF(AG96&lt;&gt;"",Z96*VLOOKUP(N96,【参考】数式用!$AG$2:$AL$48,MATCH(Y96,【参考】数式用!$AI$4:$AL$4,0)+2,0), ""), ""))))</f>
        <v>#N/A</v>
      </c>
      <c r="AD96" s="555"/>
      <c r="AE96" s="562"/>
      <c r="AF96" s="563"/>
      <c r="AG96" s="538" t="e">
        <f aca="false">IFERROR(VLOOKUP(O96, 【参考】数式用!$AY$5:$AY$13, 1, FALSE), "")))</f>
        <v>#N/A</v>
      </c>
      <c r="AH96" s="539" t="e">
        <f aca="false">IFERROR(VLOOKUP(N96, 【参考】数式用!$BA$2:$BB$48, 2, FALSE), "")))</f>
        <v>#N/A</v>
      </c>
      <c r="AI96" s="540" t="e">
        <f aca="false">IF(AND(OR(P96="処遇改善加算Ⅰ",P96="処遇改善加算Ⅱ"),AH96="対象"), 1,"")</f>
        <v>#N/A</v>
      </c>
      <c r="AJ96" s="541" t="str">
        <f aca="false">IF(OR(Y96="処遇改善加算Ⅰ",Y96="処遇改善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K96" s="542"/>
      <c r="AL96" s="542"/>
      <c r="AM96" s="465"/>
      <c r="AN96" s="465"/>
      <c r="AO96" s="465"/>
      <c r="AP96" s="465"/>
      <c r="AQ96" s="465"/>
      <c r="AR96" s="465"/>
      <c r="AS96" s="465"/>
      <c r="AT96" s="465"/>
    </row>
    <row r="97" s="1" customFormat="true" ht="30" hidden="false" customHeight="true" outlineLevel="0" collapsed="false">
      <c r="A97" s="545" t="n">
        <v>84</v>
      </c>
      <c r="B97" s="546" t="str">
        <f aca="false">IF(基本情報入力シート!C122="","",基本情報入力シート!C122)</f>
        <v/>
      </c>
      <c r="C97" s="546"/>
      <c r="D97" s="546"/>
      <c r="E97" s="546"/>
      <c r="F97" s="546"/>
      <c r="G97" s="546"/>
      <c r="H97" s="546"/>
      <c r="I97" s="546"/>
      <c r="J97" s="547" t="str">
        <f aca="false">IF(基本情報入力シート!M122="","",基本情報入力シート!M122)</f>
        <v/>
      </c>
      <c r="K97" s="548" t="str">
        <f aca="false">IF(基本情報入力シート!R122="","",基本情報入力シート!R122)</f>
        <v/>
      </c>
      <c r="L97" s="548" t="str">
        <f aca="false">IF(基本情報入力シート!W122="","",基本情報入力シート!W122)</f>
        <v/>
      </c>
      <c r="M97" s="547" t="str">
        <f aca="false">IF(基本情報入力シート!X122="","",基本情報入力シート!X122)</f>
        <v/>
      </c>
      <c r="N97" s="549" t="str">
        <f aca="false">IF(基本情報入力シート!Y122="","",基本情報入力シート!Y122)</f>
        <v/>
      </c>
      <c r="O97" s="550"/>
      <c r="P97" s="588"/>
      <c r="Q97" s="589"/>
      <c r="R97" s="589"/>
      <c r="S97" s="553" t="e">
        <f aca="false">IFERROR(ROUNDDOWN(Q97*VLOOKUP(N97,【参考】数式用!$AR$2:$AW$48,MATCH(P97,【参考】数式用!$AT$4:$AW$4)+2,FALSE)*0.5, 0), "")),0))</f>
        <v>#N/A</v>
      </c>
      <c r="T97" s="590"/>
      <c r="U97" s="555" t="e">
        <f aca="false">IFERROR(IF(AG97&lt;&gt;"",Q97*VLOOKUP(N97,【参考】数式用!$AG$2:$AL$48,MATCH(P97,【参考】数式用!$AI$4:$AL$4,0)+2,0), ""), ""))))</f>
        <v>#N/A</v>
      </c>
      <c r="V97" s="556"/>
      <c r="W97" s="557"/>
      <c r="X97" s="557"/>
      <c r="Y97" s="558"/>
      <c r="Z97" s="559"/>
      <c r="AA97" s="560" t="e">
        <f aca="false">IFERROR(IF(Y97="ー", "", ROUNDDOWN(Z97*VLOOKUP(N97,【参考】数式用!$AR$2:$AW$48,MATCH(Y97,【参考】数式用!$AT$4:$AW$4)+2,FALSE)*0.5, 0)), "")),0)))</f>
        <v>#N/A</v>
      </c>
      <c r="AB97" s="561"/>
      <c r="AC97" s="555" t="e">
        <f aca="false">IFERROR(IF(AG97&lt;&gt;"",Z97*VLOOKUP(N97,【参考】数式用!$AG$2:$AL$48,MATCH(Y97,【参考】数式用!$AI$4:$AL$4,0)+2,0), ""), ""))))</f>
        <v>#N/A</v>
      </c>
      <c r="AD97" s="555"/>
      <c r="AE97" s="562"/>
      <c r="AF97" s="563"/>
      <c r="AG97" s="538" t="e">
        <f aca="false">IFERROR(VLOOKUP(O97, 【参考】数式用!$AY$5:$AY$13, 1, FALSE), "")))</f>
        <v>#N/A</v>
      </c>
      <c r="AH97" s="539" t="e">
        <f aca="false">IFERROR(VLOOKUP(N97, 【参考】数式用!$BA$2:$BB$48, 2, FALSE), "")))</f>
        <v>#N/A</v>
      </c>
      <c r="AI97" s="540" t="e">
        <f aca="false">IF(AND(OR(P97="処遇改善加算Ⅰ",P97="処遇改善加算Ⅱ"),AH97="対象"), 1,"")</f>
        <v>#N/A</v>
      </c>
      <c r="AJ97" s="541" t="str">
        <f aca="false">IF(OR(Y97="処遇改善加算Ⅰ",Y97="処遇改善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K97" s="542"/>
      <c r="AL97" s="542"/>
      <c r="AM97" s="465"/>
      <c r="AN97" s="465"/>
      <c r="AO97" s="465"/>
      <c r="AP97" s="465"/>
      <c r="AQ97" s="465"/>
      <c r="AR97" s="465"/>
      <c r="AS97" s="465"/>
      <c r="AT97" s="465"/>
    </row>
    <row r="98" s="1" customFormat="true" ht="30" hidden="false" customHeight="true" outlineLevel="0" collapsed="false">
      <c r="A98" s="545" t="n">
        <v>85</v>
      </c>
      <c r="B98" s="546" t="str">
        <f aca="false">IF(基本情報入力シート!C123="","",基本情報入力シート!C123)</f>
        <v/>
      </c>
      <c r="C98" s="546"/>
      <c r="D98" s="546"/>
      <c r="E98" s="546"/>
      <c r="F98" s="546"/>
      <c r="G98" s="546"/>
      <c r="H98" s="546"/>
      <c r="I98" s="546"/>
      <c r="J98" s="547" t="str">
        <f aca="false">IF(基本情報入力シート!M123="","",基本情報入力シート!M123)</f>
        <v/>
      </c>
      <c r="K98" s="548" t="str">
        <f aca="false">IF(基本情報入力シート!R123="","",基本情報入力シート!R123)</f>
        <v/>
      </c>
      <c r="L98" s="548" t="str">
        <f aca="false">IF(基本情報入力シート!W123="","",基本情報入力シート!W123)</f>
        <v/>
      </c>
      <c r="M98" s="547" t="str">
        <f aca="false">IF(基本情報入力シート!X123="","",基本情報入力シート!X123)</f>
        <v/>
      </c>
      <c r="N98" s="549" t="str">
        <f aca="false">IF(基本情報入力シート!Y123="","",基本情報入力シート!Y123)</f>
        <v/>
      </c>
      <c r="O98" s="550"/>
      <c r="P98" s="588"/>
      <c r="Q98" s="589"/>
      <c r="R98" s="589"/>
      <c r="S98" s="553" t="e">
        <f aca="false">IFERROR(ROUNDDOWN(Q98*VLOOKUP(N98,【参考】数式用!$AR$2:$AW$48,MATCH(P98,【参考】数式用!$AT$4:$AW$4)+2,FALSE)*0.5, 0), "")),0))</f>
        <v>#N/A</v>
      </c>
      <c r="T98" s="590"/>
      <c r="U98" s="555" t="e">
        <f aca="false">IFERROR(IF(AG98&lt;&gt;"",Q98*VLOOKUP(N98,【参考】数式用!$AG$2:$AL$48,MATCH(P98,【参考】数式用!$AI$4:$AL$4,0)+2,0), ""), ""))))</f>
        <v>#N/A</v>
      </c>
      <c r="V98" s="556"/>
      <c r="W98" s="557"/>
      <c r="X98" s="557"/>
      <c r="Y98" s="558"/>
      <c r="Z98" s="559"/>
      <c r="AA98" s="560" t="e">
        <f aca="false">IFERROR(IF(Y98="ー", "", ROUNDDOWN(Z98*VLOOKUP(N98,【参考】数式用!$AR$2:$AW$48,MATCH(Y98,【参考】数式用!$AT$4:$AW$4)+2,FALSE)*0.5, 0)), "")),0)))</f>
        <v>#N/A</v>
      </c>
      <c r="AB98" s="561"/>
      <c r="AC98" s="555" t="e">
        <f aca="false">IFERROR(IF(AG98&lt;&gt;"",Z98*VLOOKUP(N98,【参考】数式用!$AG$2:$AL$48,MATCH(Y98,【参考】数式用!$AI$4:$AL$4,0)+2,0), ""), ""))))</f>
        <v>#N/A</v>
      </c>
      <c r="AD98" s="555"/>
      <c r="AE98" s="562"/>
      <c r="AF98" s="563"/>
      <c r="AG98" s="538" t="e">
        <f aca="false">IFERROR(VLOOKUP(O98, 【参考】数式用!$AY$5:$AY$13, 1, FALSE), "")))</f>
        <v>#N/A</v>
      </c>
      <c r="AH98" s="539" t="e">
        <f aca="false">IFERROR(VLOOKUP(N98, 【参考】数式用!$BA$2:$BB$48, 2, FALSE), "")))</f>
        <v>#N/A</v>
      </c>
      <c r="AI98" s="540" t="e">
        <f aca="false">IF(AND(OR(P98="処遇改善加算Ⅰ",P98="処遇改善加算Ⅱ"),AH98="対象"), 1,"")</f>
        <v>#N/A</v>
      </c>
      <c r="AJ98" s="541" t="str">
        <f aca="false">IF(OR(Y98="処遇改善加算Ⅰ",Y98="処遇改善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K98" s="542"/>
      <c r="AL98" s="542"/>
      <c r="AM98" s="465"/>
      <c r="AN98" s="465"/>
      <c r="AO98" s="465"/>
      <c r="AP98" s="465"/>
      <c r="AQ98" s="465"/>
      <c r="AR98" s="465"/>
      <c r="AS98" s="465"/>
      <c r="AT98" s="465"/>
    </row>
    <row r="99" s="1" customFormat="true" ht="30" hidden="false" customHeight="true" outlineLevel="0" collapsed="false">
      <c r="A99" s="545" t="n">
        <v>86</v>
      </c>
      <c r="B99" s="546" t="str">
        <f aca="false">IF(基本情報入力シート!C124="","",基本情報入力シート!C124)</f>
        <v/>
      </c>
      <c r="C99" s="546"/>
      <c r="D99" s="546"/>
      <c r="E99" s="546"/>
      <c r="F99" s="546"/>
      <c r="G99" s="546"/>
      <c r="H99" s="546"/>
      <c r="I99" s="546"/>
      <c r="J99" s="547" t="str">
        <f aca="false">IF(基本情報入力シート!M124="","",基本情報入力シート!M124)</f>
        <v/>
      </c>
      <c r="K99" s="548" t="str">
        <f aca="false">IF(基本情報入力シート!R124="","",基本情報入力シート!R124)</f>
        <v/>
      </c>
      <c r="L99" s="548" t="str">
        <f aca="false">IF(基本情報入力シート!W124="","",基本情報入力シート!W124)</f>
        <v/>
      </c>
      <c r="M99" s="547" t="str">
        <f aca="false">IF(基本情報入力シート!X124="","",基本情報入力シート!X124)</f>
        <v/>
      </c>
      <c r="N99" s="549" t="str">
        <f aca="false">IF(基本情報入力シート!Y124="","",基本情報入力シート!Y124)</f>
        <v/>
      </c>
      <c r="O99" s="550"/>
      <c r="P99" s="588"/>
      <c r="Q99" s="589"/>
      <c r="R99" s="589"/>
      <c r="S99" s="553" t="e">
        <f aca="false">IFERROR(ROUNDDOWN(Q99*VLOOKUP(N99,【参考】数式用!$AR$2:$AW$48,MATCH(P99,【参考】数式用!$AT$4:$AW$4)+2,FALSE)*0.5, 0), "")),0))</f>
        <v>#N/A</v>
      </c>
      <c r="T99" s="590"/>
      <c r="U99" s="555" t="e">
        <f aca="false">IFERROR(IF(AG99&lt;&gt;"",Q99*VLOOKUP(N99,【参考】数式用!$AG$2:$AL$48,MATCH(P99,【参考】数式用!$AI$4:$AL$4,0)+2,0), ""), ""))))</f>
        <v>#N/A</v>
      </c>
      <c r="V99" s="556"/>
      <c r="W99" s="557"/>
      <c r="X99" s="557"/>
      <c r="Y99" s="558"/>
      <c r="Z99" s="559"/>
      <c r="AA99" s="560" t="e">
        <f aca="false">IFERROR(IF(Y99="ー", "", ROUNDDOWN(Z99*VLOOKUP(N99,【参考】数式用!$AR$2:$AW$48,MATCH(Y99,【参考】数式用!$AT$4:$AW$4)+2,FALSE)*0.5, 0)), "")),0)))</f>
        <v>#N/A</v>
      </c>
      <c r="AB99" s="561"/>
      <c r="AC99" s="555" t="e">
        <f aca="false">IFERROR(IF(AG99&lt;&gt;"",Z99*VLOOKUP(N99,【参考】数式用!$AG$2:$AL$48,MATCH(Y99,【参考】数式用!$AI$4:$AL$4,0)+2,0), ""), ""))))</f>
        <v>#N/A</v>
      </c>
      <c r="AD99" s="555"/>
      <c r="AE99" s="562"/>
      <c r="AF99" s="563"/>
      <c r="AG99" s="538" t="e">
        <f aca="false">IFERROR(VLOOKUP(O99, 【参考】数式用!$AY$5:$AY$13, 1, FALSE), "")))</f>
        <v>#N/A</v>
      </c>
      <c r="AH99" s="539" t="e">
        <f aca="false">IFERROR(VLOOKUP(N99, 【参考】数式用!$BA$2:$BB$48, 2, FALSE), "")))</f>
        <v>#N/A</v>
      </c>
      <c r="AI99" s="540" t="e">
        <f aca="false">IF(AND(OR(P99="処遇改善加算Ⅰ",P99="処遇改善加算Ⅱ"),AH99="対象"), 1,"")</f>
        <v>#N/A</v>
      </c>
      <c r="AJ99" s="541" t="str">
        <f aca="false">IF(OR(Y99="処遇改善加算Ⅰ",Y99="処遇改善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K99" s="542"/>
      <c r="AL99" s="542"/>
      <c r="AM99" s="465"/>
      <c r="AN99" s="465"/>
      <c r="AO99" s="465"/>
      <c r="AP99" s="465"/>
      <c r="AQ99" s="465"/>
      <c r="AR99" s="465"/>
      <c r="AS99" s="465"/>
      <c r="AT99" s="465"/>
    </row>
    <row r="100" s="1" customFormat="true" ht="30" hidden="false" customHeight="true" outlineLevel="0" collapsed="false">
      <c r="A100" s="545" t="n">
        <v>87</v>
      </c>
      <c r="B100" s="546" t="str">
        <f aca="false">IF(基本情報入力シート!C125="","",基本情報入力シート!C125)</f>
        <v/>
      </c>
      <c r="C100" s="546"/>
      <c r="D100" s="546"/>
      <c r="E100" s="546"/>
      <c r="F100" s="546"/>
      <c r="G100" s="546"/>
      <c r="H100" s="546"/>
      <c r="I100" s="546"/>
      <c r="J100" s="547" t="str">
        <f aca="false">IF(基本情報入力シート!M125="","",基本情報入力シート!M125)</f>
        <v/>
      </c>
      <c r="K100" s="548" t="str">
        <f aca="false">IF(基本情報入力シート!R125="","",基本情報入力シート!R125)</f>
        <v/>
      </c>
      <c r="L100" s="548" t="str">
        <f aca="false">IF(基本情報入力シート!W125="","",基本情報入力シート!W125)</f>
        <v/>
      </c>
      <c r="M100" s="547" t="str">
        <f aca="false">IF(基本情報入力シート!X125="","",基本情報入力シート!X125)</f>
        <v/>
      </c>
      <c r="N100" s="549" t="str">
        <f aca="false">IF(基本情報入力シート!Y125="","",基本情報入力シート!Y125)</f>
        <v/>
      </c>
      <c r="O100" s="550"/>
      <c r="P100" s="588"/>
      <c r="Q100" s="589"/>
      <c r="R100" s="589"/>
      <c r="S100" s="553" t="e">
        <f aca="false">IFERROR(ROUNDDOWN(Q100*VLOOKUP(N100,【参考】数式用!$AR$2:$AW$48,MATCH(P100,【参考】数式用!$AT$4:$AW$4)+2,FALSE)*0.5, 0), "")),0))</f>
        <v>#N/A</v>
      </c>
      <c r="T100" s="590"/>
      <c r="U100" s="555" t="e">
        <f aca="false">IFERROR(IF(AG100&lt;&gt;"",Q100*VLOOKUP(N100,【参考】数式用!$AG$2:$AL$48,MATCH(P100,【参考】数式用!$AI$4:$AL$4,0)+2,0), ""), ""))))</f>
        <v>#N/A</v>
      </c>
      <c r="V100" s="556"/>
      <c r="W100" s="557"/>
      <c r="X100" s="557"/>
      <c r="Y100" s="558"/>
      <c r="Z100" s="559"/>
      <c r="AA100" s="560" t="e">
        <f aca="false">IFERROR(IF(Y100="ー", "", ROUNDDOWN(Z100*VLOOKUP(N100,【参考】数式用!$AR$2:$AW$48,MATCH(Y100,【参考】数式用!$AT$4:$AW$4)+2,FALSE)*0.5, 0)), "")),0)))</f>
        <v>#N/A</v>
      </c>
      <c r="AB100" s="561"/>
      <c r="AC100" s="555" t="e">
        <f aca="false">IFERROR(IF(AG100&lt;&gt;"",Z100*VLOOKUP(N100,【参考】数式用!$AG$2:$AL$48,MATCH(Y100,【参考】数式用!$AI$4:$AL$4,0)+2,0), ""), ""))))</f>
        <v>#N/A</v>
      </c>
      <c r="AD100" s="555"/>
      <c r="AE100" s="562"/>
      <c r="AF100" s="563"/>
      <c r="AG100" s="538" t="e">
        <f aca="false">IFERROR(VLOOKUP(O100, 【参考】数式用!$AY$5:$AY$13, 1, FALSE), "")))</f>
        <v>#N/A</v>
      </c>
      <c r="AH100" s="539" t="e">
        <f aca="false">IFERROR(VLOOKUP(N100, 【参考】数式用!$BA$2:$BB$48, 2, FALSE), "")))</f>
        <v>#N/A</v>
      </c>
      <c r="AI100" s="540" t="e">
        <f aca="false">IF(AND(OR(P100="処遇改善加算Ⅰ",P100="処遇改善加算Ⅱ"),AH100="対象"), 1,"")</f>
        <v>#N/A</v>
      </c>
      <c r="AJ100" s="541" t="str">
        <f aca="false">IF(OR(Y100="処遇改善加算Ⅰ",Y100="処遇改善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K100" s="542"/>
      <c r="AL100" s="542"/>
      <c r="AM100" s="465"/>
      <c r="AN100" s="465"/>
      <c r="AO100" s="465"/>
      <c r="AP100" s="465"/>
      <c r="AQ100" s="465"/>
      <c r="AR100" s="465"/>
      <c r="AS100" s="465"/>
      <c r="AT100" s="465"/>
    </row>
    <row r="101" s="1" customFormat="true" ht="30" hidden="false" customHeight="true" outlineLevel="0" collapsed="false">
      <c r="A101" s="545" t="n">
        <v>88</v>
      </c>
      <c r="B101" s="546" t="str">
        <f aca="false">IF(基本情報入力シート!C126="","",基本情報入力シート!C126)</f>
        <v/>
      </c>
      <c r="C101" s="546"/>
      <c r="D101" s="546"/>
      <c r="E101" s="546"/>
      <c r="F101" s="546"/>
      <c r="G101" s="546"/>
      <c r="H101" s="546"/>
      <c r="I101" s="546"/>
      <c r="J101" s="547" t="str">
        <f aca="false">IF(基本情報入力シート!M126="","",基本情報入力シート!M126)</f>
        <v/>
      </c>
      <c r="K101" s="548" t="str">
        <f aca="false">IF(基本情報入力シート!R126="","",基本情報入力シート!R126)</f>
        <v/>
      </c>
      <c r="L101" s="548" t="str">
        <f aca="false">IF(基本情報入力シート!W126="","",基本情報入力シート!W126)</f>
        <v/>
      </c>
      <c r="M101" s="547" t="str">
        <f aca="false">IF(基本情報入力シート!X126="","",基本情報入力シート!X126)</f>
        <v/>
      </c>
      <c r="N101" s="549" t="str">
        <f aca="false">IF(基本情報入力シート!Y126="","",基本情報入力シート!Y126)</f>
        <v/>
      </c>
      <c r="O101" s="550"/>
      <c r="P101" s="588"/>
      <c r="Q101" s="589"/>
      <c r="R101" s="589"/>
      <c r="S101" s="553" t="e">
        <f aca="false">IFERROR(ROUNDDOWN(Q101*VLOOKUP(N101,【参考】数式用!$AR$2:$AW$48,MATCH(P101,【参考】数式用!$AT$4:$AW$4)+2,FALSE)*0.5, 0), "")),0))</f>
        <v>#N/A</v>
      </c>
      <c r="T101" s="590"/>
      <c r="U101" s="555" t="e">
        <f aca="false">IFERROR(IF(AG101&lt;&gt;"",Q101*VLOOKUP(N101,【参考】数式用!$AG$2:$AL$48,MATCH(P101,【参考】数式用!$AI$4:$AL$4,0)+2,0), ""), ""))))</f>
        <v>#N/A</v>
      </c>
      <c r="V101" s="556"/>
      <c r="W101" s="557"/>
      <c r="X101" s="557"/>
      <c r="Y101" s="558"/>
      <c r="Z101" s="559"/>
      <c r="AA101" s="560" t="e">
        <f aca="false">IFERROR(IF(Y101="ー", "", ROUNDDOWN(Z101*VLOOKUP(N101,【参考】数式用!$AR$2:$AW$48,MATCH(Y101,【参考】数式用!$AT$4:$AW$4)+2,FALSE)*0.5, 0)), "")),0)))</f>
        <v>#N/A</v>
      </c>
      <c r="AB101" s="561"/>
      <c r="AC101" s="555" t="e">
        <f aca="false">IFERROR(IF(AG101&lt;&gt;"",Z101*VLOOKUP(N101,【参考】数式用!$AG$2:$AL$48,MATCH(Y101,【参考】数式用!$AI$4:$AL$4,0)+2,0), ""), ""))))</f>
        <v>#N/A</v>
      </c>
      <c r="AD101" s="555"/>
      <c r="AE101" s="562"/>
      <c r="AF101" s="563"/>
      <c r="AG101" s="538" t="e">
        <f aca="false">IFERROR(VLOOKUP(O101, 【参考】数式用!$AY$5:$AY$13, 1, FALSE), "")))</f>
        <v>#N/A</v>
      </c>
      <c r="AH101" s="539" t="e">
        <f aca="false">IFERROR(VLOOKUP(N101, 【参考】数式用!$BA$2:$BB$48, 2, FALSE), "")))</f>
        <v>#N/A</v>
      </c>
      <c r="AI101" s="540" t="e">
        <f aca="false">IF(AND(OR(P101="処遇改善加算Ⅰ",P101="処遇改善加算Ⅱ"),AH101="対象"), 1,"")</f>
        <v>#N/A</v>
      </c>
      <c r="AJ101" s="541" t="str">
        <f aca="false">IF(OR(Y101="処遇改善加算Ⅰ",Y101="処遇改善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K101" s="542"/>
      <c r="AL101" s="542"/>
      <c r="AM101" s="465"/>
      <c r="AN101" s="465"/>
      <c r="AO101" s="465"/>
      <c r="AP101" s="465"/>
      <c r="AQ101" s="465"/>
      <c r="AR101" s="465"/>
      <c r="AS101" s="465"/>
      <c r="AT101" s="465"/>
    </row>
    <row r="102" s="1" customFormat="true" ht="30" hidden="false" customHeight="true" outlineLevel="0" collapsed="false">
      <c r="A102" s="545" t="n">
        <v>89</v>
      </c>
      <c r="B102" s="546" t="str">
        <f aca="false">IF(基本情報入力シート!C127="","",基本情報入力シート!C127)</f>
        <v/>
      </c>
      <c r="C102" s="546"/>
      <c r="D102" s="546"/>
      <c r="E102" s="546"/>
      <c r="F102" s="546"/>
      <c r="G102" s="546"/>
      <c r="H102" s="546"/>
      <c r="I102" s="546"/>
      <c r="J102" s="547" t="str">
        <f aca="false">IF(基本情報入力シート!M127="","",基本情報入力シート!M127)</f>
        <v/>
      </c>
      <c r="K102" s="548" t="str">
        <f aca="false">IF(基本情報入力シート!R127="","",基本情報入力シート!R127)</f>
        <v/>
      </c>
      <c r="L102" s="548" t="str">
        <f aca="false">IF(基本情報入力シート!W127="","",基本情報入力シート!W127)</f>
        <v/>
      </c>
      <c r="M102" s="547" t="str">
        <f aca="false">IF(基本情報入力シート!X127="","",基本情報入力シート!X127)</f>
        <v/>
      </c>
      <c r="N102" s="549" t="str">
        <f aca="false">IF(基本情報入力シート!Y127="","",基本情報入力シート!Y127)</f>
        <v/>
      </c>
      <c r="O102" s="550"/>
      <c r="P102" s="588"/>
      <c r="Q102" s="589"/>
      <c r="R102" s="589"/>
      <c r="S102" s="553" t="e">
        <f aca="false">IFERROR(ROUNDDOWN(Q102*VLOOKUP(N102,【参考】数式用!$AR$2:$AW$48,MATCH(P102,【参考】数式用!$AT$4:$AW$4)+2,FALSE)*0.5, 0), "")),0))</f>
        <v>#N/A</v>
      </c>
      <c r="T102" s="590"/>
      <c r="U102" s="555" t="e">
        <f aca="false">IFERROR(IF(AG102&lt;&gt;"",Q102*VLOOKUP(N102,【参考】数式用!$AG$2:$AL$48,MATCH(P102,【参考】数式用!$AI$4:$AL$4,0)+2,0), ""), ""))))</f>
        <v>#N/A</v>
      </c>
      <c r="V102" s="556"/>
      <c r="W102" s="557"/>
      <c r="X102" s="557"/>
      <c r="Y102" s="558"/>
      <c r="Z102" s="559"/>
      <c r="AA102" s="560" t="e">
        <f aca="false">IFERROR(IF(Y102="ー", "", ROUNDDOWN(Z102*VLOOKUP(N102,【参考】数式用!$AR$2:$AW$48,MATCH(Y102,【参考】数式用!$AT$4:$AW$4)+2,FALSE)*0.5, 0)), "")),0)))</f>
        <v>#N/A</v>
      </c>
      <c r="AB102" s="561"/>
      <c r="AC102" s="555" t="e">
        <f aca="false">IFERROR(IF(AG102&lt;&gt;"",Z102*VLOOKUP(N102,【参考】数式用!$AG$2:$AL$48,MATCH(Y102,【参考】数式用!$AI$4:$AL$4,0)+2,0), ""), ""))))</f>
        <v>#N/A</v>
      </c>
      <c r="AD102" s="555"/>
      <c r="AE102" s="562"/>
      <c r="AF102" s="563"/>
      <c r="AG102" s="538" t="e">
        <f aca="false">IFERROR(VLOOKUP(O102, 【参考】数式用!$AY$5:$AY$13, 1, FALSE), "")))</f>
        <v>#N/A</v>
      </c>
      <c r="AH102" s="539" t="e">
        <f aca="false">IFERROR(VLOOKUP(N102, 【参考】数式用!$BA$2:$BB$48, 2, FALSE), "")))</f>
        <v>#N/A</v>
      </c>
      <c r="AI102" s="540" t="e">
        <f aca="false">IF(AND(OR(P102="処遇改善加算Ⅰ",P102="処遇改善加算Ⅱ"),AH102="対象"), 1,"")</f>
        <v>#N/A</v>
      </c>
      <c r="AJ102" s="541" t="str">
        <f aca="false">IF(OR(Y102="処遇改善加算Ⅰ",Y102="処遇改善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K102" s="542"/>
      <c r="AL102" s="542"/>
      <c r="AM102" s="465"/>
      <c r="AN102" s="465"/>
      <c r="AO102" s="465"/>
      <c r="AP102" s="465"/>
      <c r="AQ102" s="465"/>
      <c r="AR102" s="465"/>
      <c r="AS102" s="465"/>
      <c r="AT102" s="465"/>
    </row>
    <row r="103" s="1" customFormat="true" ht="30" hidden="false" customHeight="true" outlineLevel="0" collapsed="false">
      <c r="A103" s="545" t="n">
        <v>90</v>
      </c>
      <c r="B103" s="546" t="str">
        <f aca="false">IF(基本情報入力シート!C128="","",基本情報入力シート!C128)</f>
        <v/>
      </c>
      <c r="C103" s="546"/>
      <c r="D103" s="546"/>
      <c r="E103" s="546"/>
      <c r="F103" s="546"/>
      <c r="G103" s="546"/>
      <c r="H103" s="546"/>
      <c r="I103" s="546"/>
      <c r="J103" s="547" t="str">
        <f aca="false">IF(基本情報入力シート!M128="","",基本情報入力シート!M128)</f>
        <v/>
      </c>
      <c r="K103" s="548" t="str">
        <f aca="false">IF(基本情報入力シート!R128="","",基本情報入力シート!R128)</f>
        <v/>
      </c>
      <c r="L103" s="548" t="str">
        <f aca="false">IF(基本情報入力シート!W128="","",基本情報入力シート!W128)</f>
        <v/>
      </c>
      <c r="M103" s="547" t="str">
        <f aca="false">IF(基本情報入力シート!X128="","",基本情報入力シート!X128)</f>
        <v/>
      </c>
      <c r="N103" s="549" t="str">
        <f aca="false">IF(基本情報入力シート!Y128="","",基本情報入力シート!Y128)</f>
        <v/>
      </c>
      <c r="O103" s="550"/>
      <c r="P103" s="588"/>
      <c r="Q103" s="589"/>
      <c r="R103" s="589"/>
      <c r="S103" s="553" t="e">
        <f aca="false">IFERROR(ROUNDDOWN(Q103*VLOOKUP(N103,【参考】数式用!$AR$2:$AW$48,MATCH(P103,【参考】数式用!$AT$4:$AW$4)+2,FALSE)*0.5, 0), "")),0))</f>
        <v>#N/A</v>
      </c>
      <c r="T103" s="590"/>
      <c r="U103" s="555" t="e">
        <f aca="false">IFERROR(IF(AG103&lt;&gt;"",Q103*VLOOKUP(N103,【参考】数式用!$AG$2:$AL$48,MATCH(P103,【参考】数式用!$AI$4:$AL$4,0)+2,0), ""), ""))))</f>
        <v>#N/A</v>
      </c>
      <c r="V103" s="556"/>
      <c r="W103" s="557"/>
      <c r="X103" s="557"/>
      <c r="Y103" s="558"/>
      <c r="Z103" s="559"/>
      <c r="AA103" s="560" t="e">
        <f aca="false">IFERROR(IF(Y103="ー", "", ROUNDDOWN(Z103*VLOOKUP(N103,【参考】数式用!$AR$2:$AW$48,MATCH(Y103,【参考】数式用!$AT$4:$AW$4)+2,FALSE)*0.5, 0)), "")),0)))</f>
        <v>#N/A</v>
      </c>
      <c r="AB103" s="561"/>
      <c r="AC103" s="555" t="e">
        <f aca="false">IFERROR(IF(AG103&lt;&gt;"",Z103*VLOOKUP(N103,【参考】数式用!$AG$2:$AL$48,MATCH(Y103,【参考】数式用!$AI$4:$AL$4,0)+2,0), ""), ""))))</f>
        <v>#N/A</v>
      </c>
      <c r="AD103" s="555"/>
      <c r="AE103" s="562"/>
      <c r="AF103" s="563"/>
      <c r="AG103" s="538" t="e">
        <f aca="false">IFERROR(VLOOKUP(O103, 【参考】数式用!$AY$5:$AY$13, 1, FALSE), "")))</f>
        <v>#N/A</v>
      </c>
      <c r="AH103" s="539" t="e">
        <f aca="false">IFERROR(VLOOKUP(N103, 【参考】数式用!$BA$2:$BB$48, 2, FALSE), "")))</f>
        <v>#N/A</v>
      </c>
      <c r="AI103" s="540" t="e">
        <f aca="false">IF(AND(OR(P103="処遇改善加算Ⅰ",P103="処遇改善加算Ⅱ"),AH103="対象"), 1,"")</f>
        <v>#N/A</v>
      </c>
      <c r="AJ103" s="541" t="str">
        <f aca="false">IF(OR(Y103="処遇改善加算Ⅰ",Y103="処遇改善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K103" s="542"/>
      <c r="AL103" s="542"/>
      <c r="AM103" s="465"/>
      <c r="AN103" s="465"/>
      <c r="AO103" s="465"/>
      <c r="AP103" s="465"/>
      <c r="AQ103" s="465"/>
      <c r="AR103" s="465"/>
      <c r="AS103" s="465"/>
      <c r="AT103" s="465"/>
    </row>
    <row r="104" s="1" customFormat="true" ht="30" hidden="false" customHeight="true" outlineLevel="0" collapsed="false">
      <c r="A104" s="545" t="n">
        <v>91</v>
      </c>
      <c r="B104" s="546" t="str">
        <f aca="false">IF(基本情報入力シート!C129="","",基本情報入力シート!C129)</f>
        <v/>
      </c>
      <c r="C104" s="546"/>
      <c r="D104" s="546"/>
      <c r="E104" s="546"/>
      <c r="F104" s="546"/>
      <c r="G104" s="546"/>
      <c r="H104" s="546"/>
      <c r="I104" s="546"/>
      <c r="J104" s="547" t="str">
        <f aca="false">IF(基本情報入力シート!M129="","",基本情報入力シート!M129)</f>
        <v/>
      </c>
      <c r="K104" s="548" t="str">
        <f aca="false">IF(基本情報入力シート!R129="","",基本情報入力シート!R129)</f>
        <v/>
      </c>
      <c r="L104" s="548" t="str">
        <f aca="false">IF(基本情報入力シート!W129="","",基本情報入力シート!W129)</f>
        <v/>
      </c>
      <c r="M104" s="547" t="str">
        <f aca="false">IF(基本情報入力シート!X129="","",基本情報入力シート!X129)</f>
        <v/>
      </c>
      <c r="N104" s="549" t="str">
        <f aca="false">IF(基本情報入力シート!Y129="","",基本情報入力シート!Y129)</f>
        <v/>
      </c>
      <c r="O104" s="550"/>
      <c r="P104" s="588"/>
      <c r="Q104" s="589"/>
      <c r="R104" s="589"/>
      <c r="S104" s="553" t="e">
        <f aca="false">IFERROR(ROUNDDOWN(Q104*VLOOKUP(N104,【参考】数式用!$AR$2:$AW$48,MATCH(P104,【参考】数式用!$AT$4:$AW$4)+2,FALSE)*0.5, 0), "")),0))</f>
        <v>#N/A</v>
      </c>
      <c r="T104" s="590"/>
      <c r="U104" s="555" t="e">
        <f aca="false">IFERROR(IF(AG104&lt;&gt;"",Q104*VLOOKUP(N104,【参考】数式用!$AG$2:$AL$48,MATCH(P104,【参考】数式用!$AI$4:$AL$4,0)+2,0), ""), ""))))</f>
        <v>#N/A</v>
      </c>
      <c r="V104" s="556"/>
      <c r="W104" s="557"/>
      <c r="X104" s="557"/>
      <c r="Y104" s="558"/>
      <c r="Z104" s="559"/>
      <c r="AA104" s="560" t="e">
        <f aca="false">IFERROR(IF(Y104="ー", "", ROUNDDOWN(Z104*VLOOKUP(N104,【参考】数式用!$AR$2:$AW$48,MATCH(Y104,【参考】数式用!$AT$4:$AW$4)+2,FALSE)*0.5, 0)), "")),0)))</f>
        <v>#N/A</v>
      </c>
      <c r="AB104" s="561"/>
      <c r="AC104" s="555" t="e">
        <f aca="false">IFERROR(IF(AG104&lt;&gt;"",Z104*VLOOKUP(N104,【参考】数式用!$AG$2:$AL$48,MATCH(Y104,【参考】数式用!$AI$4:$AL$4,0)+2,0), ""), ""))))</f>
        <v>#N/A</v>
      </c>
      <c r="AD104" s="555"/>
      <c r="AE104" s="562"/>
      <c r="AF104" s="563"/>
      <c r="AG104" s="538" t="e">
        <f aca="false">IFERROR(VLOOKUP(O104, 【参考】数式用!$AY$5:$AY$13, 1, FALSE), "")))</f>
        <v>#N/A</v>
      </c>
      <c r="AH104" s="539" t="e">
        <f aca="false">IFERROR(VLOOKUP(N104, 【参考】数式用!$BA$2:$BB$48, 2, FALSE), "")))</f>
        <v>#N/A</v>
      </c>
      <c r="AI104" s="540" t="e">
        <f aca="false">IF(AND(OR(P104="処遇改善加算Ⅰ",P104="処遇改善加算Ⅱ"),AH104="対象"), 1,"")</f>
        <v>#N/A</v>
      </c>
      <c r="AJ104" s="541" t="str">
        <f aca="false">IF(OR(Y104="処遇改善加算Ⅰ",Y104="処遇改善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K104" s="542"/>
      <c r="AL104" s="542"/>
      <c r="AM104" s="465"/>
      <c r="AN104" s="465"/>
      <c r="AO104" s="465"/>
      <c r="AP104" s="465"/>
      <c r="AQ104" s="465"/>
      <c r="AR104" s="465"/>
      <c r="AS104" s="465"/>
      <c r="AT104" s="465"/>
    </row>
    <row r="105" s="1" customFormat="true" ht="30" hidden="false" customHeight="true" outlineLevel="0" collapsed="false">
      <c r="A105" s="545" t="n">
        <v>92</v>
      </c>
      <c r="B105" s="546" t="str">
        <f aca="false">IF(基本情報入力シート!C130="","",基本情報入力シート!C130)</f>
        <v/>
      </c>
      <c r="C105" s="546"/>
      <c r="D105" s="546"/>
      <c r="E105" s="546"/>
      <c r="F105" s="546"/>
      <c r="G105" s="546"/>
      <c r="H105" s="546"/>
      <c r="I105" s="546"/>
      <c r="J105" s="547" t="str">
        <f aca="false">IF(基本情報入力シート!M130="","",基本情報入力シート!M130)</f>
        <v/>
      </c>
      <c r="K105" s="548" t="str">
        <f aca="false">IF(基本情報入力シート!R130="","",基本情報入力シート!R130)</f>
        <v/>
      </c>
      <c r="L105" s="548" t="str">
        <f aca="false">IF(基本情報入力シート!W130="","",基本情報入力シート!W130)</f>
        <v/>
      </c>
      <c r="M105" s="547" t="str">
        <f aca="false">IF(基本情報入力シート!X130="","",基本情報入力シート!X130)</f>
        <v/>
      </c>
      <c r="N105" s="549" t="str">
        <f aca="false">IF(基本情報入力シート!Y130="","",基本情報入力シート!Y130)</f>
        <v/>
      </c>
      <c r="O105" s="550"/>
      <c r="P105" s="588"/>
      <c r="Q105" s="589"/>
      <c r="R105" s="589"/>
      <c r="S105" s="553" t="e">
        <f aca="false">IFERROR(ROUNDDOWN(Q105*VLOOKUP(N105,【参考】数式用!$AR$2:$AW$48,MATCH(P105,【参考】数式用!$AT$4:$AW$4)+2,FALSE)*0.5, 0), "")),0))</f>
        <v>#N/A</v>
      </c>
      <c r="T105" s="590"/>
      <c r="U105" s="555" t="e">
        <f aca="false">IFERROR(IF(AG105&lt;&gt;"",Q105*VLOOKUP(N105,【参考】数式用!$AG$2:$AL$48,MATCH(P105,【参考】数式用!$AI$4:$AL$4,0)+2,0), ""), ""))))</f>
        <v>#N/A</v>
      </c>
      <c r="V105" s="556"/>
      <c r="W105" s="557"/>
      <c r="X105" s="557"/>
      <c r="Y105" s="558"/>
      <c r="Z105" s="559"/>
      <c r="AA105" s="560" t="e">
        <f aca="false">IFERROR(IF(Y105="ー", "", ROUNDDOWN(Z105*VLOOKUP(N105,【参考】数式用!$AR$2:$AW$48,MATCH(Y105,【参考】数式用!$AT$4:$AW$4)+2,FALSE)*0.5, 0)), "")),0)))</f>
        <v>#N/A</v>
      </c>
      <c r="AB105" s="561"/>
      <c r="AC105" s="555" t="e">
        <f aca="false">IFERROR(IF(AG105&lt;&gt;"",Z105*VLOOKUP(N105,【参考】数式用!$AG$2:$AL$48,MATCH(Y105,【参考】数式用!$AI$4:$AL$4,0)+2,0), ""), ""))))</f>
        <v>#N/A</v>
      </c>
      <c r="AD105" s="555"/>
      <c r="AE105" s="562"/>
      <c r="AF105" s="563"/>
      <c r="AG105" s="538" t="e">
        <f aca="false">IFERROR(VLOOKUP(O105, 【参考】数式用!$AY$5:$AY$13, 1, FALSE), "")))</f>
        <v>#N/A</v>
      </c>
      <c r="AH105" s="539" t="e">
        <f aca="false">IFERROR(VLOOKUP(N105, 【参考】数式用!$BA$2:$BB$48, 2, FALSE), "")))</f>
        <v>#N/A</v>
      </c>
      <c r="AI105" s="540" t="e">
        <f aca="false">IF(AND(OR(P105="処遇改善加算Ⅰ",P105="処遇改善加算Ⅱ"),AH105="対象"), 1,"")</f>
        <v>#N/A</v>
      </c>
      <c r="AJ105" s="541" t="str">
        <f aca="false">IF(OR(Y105="処遇改善加算Ⅰ",Y105="処遇改善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K105" s="542"/>
      <c r="AL105" s="542"/>
      <c r="AM105" s="465"/>
      <c r="AN105" s="465"/>
      <c r="AO105" s="465"/>
      <c r="AP105" s="465"/>
      <c r="AQ105" s="465"/>
      <c r="AR105" s="465"/>
      <c r="AS105" s="465"/>
      <c r="AT105" s="465"/>
    </row>
    <row r="106" s="1" customFormat="true" ht="30" hidden="false" customHeight="true" outlineLevel="0" collapsed="false">
      <c r="A106" s="545" t="n">
        <v>93</v>
      </c>
      <c r="B106" s="546" t="str">
        <f aca="false">IF(基本情報入力シート!C131="","",基本情報入力シート!C131)</f>
        <v/>
      </c>
      <c r="C106" s="546"/>
      <c r="D106" s="546"/>
      <c r="E106" s="546"/>
      <c r="F106" s="546"/>
      <c r="G106" s="546"/>
      <c r="H106" s="546"/>
      <c r="I106" s="546"/>
      <c r="J106" s="547" t="str">
        <f aca="false">IF(基本情報入力シート!M131="","",基本情報入力シート!M131)</f>
        <v/>
      </c>
      <c r="K106" s="548" t="str">
        <f aca="false">IF(基本情報入力シート!R131="","",基本情報入力シート!R131)</f>
        <v/>
      </c>
      <c r="L106" s="548" t="str">
        <f aca="false">IF(基本情報入力シート!W131="","",基本情報入力シート!W131)</f>
        <v/>
      </c>
      <c r="M106" s="547" t="str">
        <f aca="false">IF(基本情報入力シート!X131="","",基本情報入力シート!X131)</f>
        <v/>
      </c>
      <c r="N106" s="549" t="str">
        <f aca="false">IF(基本情報入力シート!Y131="","",基本情報入力シート!Y131)</f>
        <v/>
      </c>
      <c r="O106" s="550"/>
      <c r="P106" s="588"/>
      <c r="Q106" s="589"/>
      <c r="R106" s="589"/>
      <c r="S106" s="553" t="e">
        <f aca="false">IFERROR(ROUNDDOWN(Q106*VLOOKUP(N106,【参考】数式用!$AR$2:$AW$48,MATCH(P106,【参考】数式用!$AT$4:$AW$4)+2,FALSE)*0.5, 0), "")),0))</f>
        <v>#N/A</v>
      </c>
      <c r="T106" s="590"/>
      <c r="U106" s="555" t="e">
        <f aca="false">IFERROR(IF(AG106&lt;&gt;"",Q106*VLOOKUP(N106,【参考】数式用!$AG$2:$AL$48,MATCH(P106,【参考】数式用!$AI$4:$AL$4,0)+2,0), ""), ""))))</f>
        <v>#N/A</v>
      </c>
      <c r="V106" s="556"/>
      <c r="W106" s="557"/>
      <c r="X106" s="557"/>
      <c r="Y106" s="558"/>
      <c r="Z106" s="559"/>
      <c r="AA106" s="560" t="e">
        <f aca="false">IFERROR(IF(Y106="ー", "", ROUNDDOWN(Z106*VLOOKUP(N106,【参考】数式用!$AR$2:$AW$48,MATCH(Y106,【参考】数式用!$AT$4:$AW$4)+2,FALSE)*0.5, 0)), "")),0)))</f>
        <v>#N/A</v>
      </c>
      <c r="AB106" s="561"/>
      <c r="AC106" s="555" t="e">
        <f aca="false">IFERROR(IF(AG106&lt;&gt;"",Z106*VLOOKUP(N106,【参考】数式用!$AG$2:$AL$48,MATCH(Y106,【参考】数式用!$AI$4:$AL$4,0)+2,0), ""), ""))))</f>
        <v>#N/A</v>
      </c>
      <c r="AD106" s="555"/>
      <c r="AE106" s="562"/>
      <c r="AF106" s="563"/>
      <c r="AG106" s="538" t="e">
        <f aca="false">IFERROR(VLOOKUP(O106, 【参考】数式用!$AY$5:$AY$13, 1, FALSE), "")))</f>
        <v>#N/A</v>
      </c>
      <c r="AH106" s="539" t="e">
        <f aca="false">IFERROR(VLOOKUP(N106, 【参考】数式用!$BA$2:$BB$48, 2, FALSE), "")))</f>
        <v>#N/A</v>
      </c>
      <c r="AI106" s="540" t="e">
        <f aca="false">IF(AND(OR(P106="処遇改善加算Ⅰ",P106="処遇改善加算Ⅱ"),AH106="対象"), 1,"")</f>
        <v>#N/A</v>
      </c>
      <c r="AJ106" s="541" t="str">
        <f aca="false">IF(OR(Y106="処遇改善加算Ⅰ",Y106="処遇改善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K106" s="542"/>
      <c r="AL106" s="542"/>
      <c r="AM106" s="465"/>
      <c r="AN106" s="465"/>
      <c r="AO106" s="465"/>
      <c r="AP106" s="465"/>
      <c r="AQ106" s="465"/>
      <c r="AR106" s="465"/>
      <c r="AS106" s="465"/>
      <c r="AT106" s="465"/>
    </row>
    <row r="107" s="1" customFormat="true" ht="30" hidden="false" customHeight="true" outlineLevel="0" collapsed="false">
      <c r="A107" s="545" t="n">
        <v>94</v>
      </c>
      <c r="B107" s="546" t="str">
        <f aca="false">IF(基本情報入力シート!C132="","",基本情報入力シート!C132)</f>
        <v/>
      </c>
      <c r="C107" s="546"/>
      <c r="D107" s="546"/>
      <c r="E107" s="546"/>
      <c r="F107" s="546"/>
      <c r="G107" s="546"/>
      <c r="H107" s="546"/>
      <c r="I107" s="546"/>
      <c r="J107" s="547" t="str">
        <f aca="false">IF(基本情報入力シート!M132="","",基本情報入力シート!M132)</f>
        <v/>
      </c>
      <c r="K107" s="548" t="str">
        <f aca="false">IF(基本情報入力シート!R132="","",基本情報入力シート!R132)</f>
        <v/>
      </c>
      <c r="L107" s="548" t="str">
        <f aca="false">IF(基本情報入力シート!W132="","",基本情報入力シート!W132)</f>
        <v/>
      </c>
      <c r="M107" s="547" t="str">
        <f aca="false">IF(基本情報入力シート!X132="","",基本情報入力シート!X132)</f>
        <v/>
      </c>
      <c r="N107" s="549" t="str">
        <f aca="false">IF(基本情報入力シート!Y132="","",基本情報入力シート!Y132)</f>
        <v/>
      </c>
      <c r="O107" s="550"/>
      <c r="P107" s="588"/>
      <c r="Q107" s="589"/>
      <c r="R107" s="589"/>
      <c r="S107" s="553" t="e">
        <f aca="false">IFERROR(ROUNDDOWN(Q107*VLOOKUP(N107,【参考】数式用!$AR$2:$AW$48,MATCH(P107,【参考】数式用!$AT$4:$AW$4)+2,FALSE)*0.5, 0), "")),0))</f>
        <v>#N/A</v>
      </c>
      <c r="T107" s="590"/>
      <c r="U107" s="555" t="e">
        <f aca="false">IFERROR(IF(AG107&lt;&gt;"",Q107*VLOOKUP(N107,【参考】数式用!$AG$2:$AL$48,MATCH(P107,【参考】数式用!$AI$4:$AL$4,0)+2,0), ""), ""))))</f>
        <v>#N/A</v>
      </c>
      <c r="V107" s="556"/>
      <c r="W107" s="557"/>
      <c r="X107" s="557"/>
      <c r="Y107" s="558"/>
      <c r="Z107" s="559"/>
      <c r="AA107" s="560" t="e">
        <f aca="false">IFERROR(IF(Y107="ー", "", ROUNDDOWN(Z107*VLOOKUP(N107,【参考】数式用!$AR$2:$AW$48,MATCH(Y107,【参考】数式用!$AT$4:$AW$4)+2,FALSE)*0.5, 0)), "")),0)))</f>
        <v>#N/A</v>
      </c>
      <c r="AB107" s="561"/>
      <c r="AC107" s="555" t="e">
        <f aca="false">IFERROR(IF(AG107&lt;&gt;"",Z107*VLOOKUP(N107,【参考】数式用!$AG$2:$AL$48,MATCH(Y107,【参考】数式用!$AI$4:$AL$4,0)+2,0), ""), ""))))</f>
        <v>#N/A</v>
      </c>
      <c r="AD107" s="555"/>
      <c r="AE107" s="562"/>
      <c r="AF107" s="563"/>
      <c r="AG107" s="538" t="e">
        <f aca="false">IFERROR(VLOOKUP(O107, 【参考】数式用!$AY$5:$AY$13, 1, FALSE), "")))</f>
        <v>#N/A</v>
      </c>
      <c r="AH107" s="539" t="e">
        <f aca="false">IFERROR(VLOOKUP(N107, 【参考】数式用!$BA$2:$BB$48, 2, FALSE), "")))</f>
        <v>#N/A</v>
      </c>
      <c r="AI107" s="540" t="e">
        <f aca="false">IF(AND(OR(P107="処遇改善加算Ⅰ",P107="処遇改善加算Ⅱ"),AH107="対象"), 1,"")</f>
        <v>#N/A</v>
      </c>
      <c r="AJ107" s="541" t="str">
        <f aca="false">IF(OR(Y107="処遇改善加算Ⅰ",Y107="処遇改善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K107" s="542"/>
      <c r="AL107" s="542"/>
      <c r="AM107" s="465"/>
      <c r="AN107" s="465"/>
      <c r="AO107" s="465"/>
      <c r="AP107" s="465"/>
      <c r="AQ107" s="465"/>
      <c r="AR107" s="465"/>
      <c r="AS107" s="465"/>
      <c r="AT107" s="465"/>
    </row>
    <row r="108" s="1" customFormat="true" ht="30" hidden="false" customHeight="true" outlineLevel="0" collapsed="false">
      <c r="A108" s="545" t="n">
        <v>95</v>
      </c>
      <c r="B108" s="546" t="str">
        <f aca="false">IF(基本情報入力シート!C133="","",基本情報入力シート!C133)</f>
        <v/>
      </c>
      <c r="C108" s="546"/>
      <c r="D108" s="546"/>
      <c r="E108" s="546"/>
      <c r="F108" s="546"/>
      <c r="G108" s="546"/>
      <c r="H108" s="546"/>
      <c r="I108" s="546"/>
      <c r="J108" s="547" t="str">
        <f aca="false">IF(基本情報入力シート!M133="","",基本情報入力シート!M133)</f>
        <v/>
      </c>
      <c r="K108" s="548" t="str">
        <f aca="false">IF(基本情報入力シート!R133="","",基本情報入力シート!R133)</f>
        <v/>
      </c>
      <c r="L108" s="548" t="str">
        <f aca="false">IF(基本情報入力シート!W133="","",基本情報入力シート!W133)</f>
        <v/>
      </c>
      <c r="M108" s="547" t="str">
        <f aca="false">IF(基本情報入力シート!X133="","",基本情報入力シート!X133)</f>
        <v/>
      </c>
      <c r="N108" s="549" t="str">
        <f aca="false">IF(基本情報入力シート!Y133="","",基本情報入力シート!Y133)</f>
        <v/>
      </c>
      <c r="O108" s="550"/>
      <c r="P108" s="588"/>
      <c r="Q108" s="589"/>
      <c r="R108" s="589"/>
      <c r="S108" s="553" t="e">
        <f aca="false">IFERROR(ROUNDDOWN(Q108*VLOOKUP(N108,【参考】数式用!$AR$2:$AW$48,MATCH(P108,【参考】数式用!$AT$4:$AW$4)+2,FALSE)*0.5, 0), "")),0))</f>
        <v>#N/A</v>
      </c>
      <c r="T108" s="590"/>
      <c r="U108" s="555" t="e">
        <f aca="false">IFERROR(IF(AG108&lt;&gt;"",Q108*VLOOKUP(N108,【参考】数式用!$AG$2:$AL$48,MATCH(P108,【参考】数式用!$AI$4:$AL$4,0)+2,0), ""), ""))))</f>
        <v>#N/A</v>
      </c>
      <c r="V108" s="556"/>
      <c r="W108" s="557"/>
      <c r="X108" s="557"/>
      <c r="Y108" s="558"/>
      <c r="Z108" s="559"/>
      <c r="AA108" s="560" t="e">
        <f aca="false">IFERROR(IF(Y108="ー", "", ROUNDDOWN(Z108*VLOOKUP(N108,【参考】数式用!$AR$2:$AW$48,MATCH(Y108,【参考】数式用!$AT$4:$AW$4)+2,FALSE)*0.5, 0)), "")),0)))</f>
        <v>#N/A</v>
      </c>
      <c r="AB108" s="561"/>
      <c r="AC108" s="555" t="e">
        <f aca="false">IFERROR(IF(AG108&lt;&gt;"",Z108*VLOOKUP(N108,【参考】数式用!$AG$2:$AL$48,MATCH(Y108,【参考】数式用!$AI$4:$AL$4,0)+2,0), ""), ""))))</f>
        <v>#N/A</v>
      </c>
      <c r="AD108" s="555"/>
      <c r="AE108" s="562"/>
      <c r="AF108" s="563"/>
      <c r="AG108" s="538" t="e">
        <f aca="false">IFERROR(VLOOKUP(O108, 【参考】数式用!$AY$5:$AY$13, 1, FALSE), "")))</f>
        <v>#N/A</v>
      </c>
      <c r="AH108" s="539" t="e">
        <f aca="false">IFERROR(VLOOKUP(N108, 【参考】数式用!$BA$2:$BB$48, 2, FALSE), "")))</f>
        <v>#N/A</v>
      </c>
      <c r="AI108" s="540" t="e">
        <f aca="false">IF(AND(OR(P108="処遇改善加算Ⅰ",P108="処遇改善加算Ⅱ"),AH108="対象"), 1,"")</f>
        <v>#N/A</v>
      </c>
      <c r="AJ108" s="541" t="str">
        <f aca="false">IF(OR(Y108="処遇改善加算Ⅰ",Y108="処遇改善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K108" s="542"/>
      <c r="AL108" s="542"/>
      <c r="AM108" s="465"/>
      <c r="AN108" s="465"/>
      <c r="AO108" s="465"/>
      <c r="AP108" s="465"/>
      <c r="AQ108" s="465"/>
      <c r="AR108" s="465"/>
      <c r="AS108" s="465"/>
      <c r="AT108" s="465"/>
    </row>
    <row r="109" s="1" customFormat="true" ht="30" hidden="false" customHeight="true" outlineLevel="0" collapsed="false">
      <c r="A109" s="545" t="n">
        <v>96</v>
      </c>
      <c r="B109" s="546" t="str">
        <f aca="false">IF(基本情報入力シート!C134="","",基本情報入力シート!C134)</f>
        <v/>
      </c>
      <c r="C109" s="546"/>
      <c r="D109" s="546"/>
      <c r="E109" s="546"/>
      <c r="F109" s="546"/>
      <c r="G109" s="546"/>
      <c r="H109" s="546"/>
      <c r="I109" s="546"/>
      <c r="J109" s="547" t="str">
        <f aca="false">IF(基本情報入力シート!M134="","",基本情報入力シート!M134)</f>
        <v/>
      </c>
      <c r="K109" s="548" t="str">
        <f aca="false">IF(基本情報入力シート!R134="","",基本情報入力シート!R134)</f>
        <v/>
      </c>
      <c r="L109" s="548" t="str">
        <f aca="false">IF(基本情報入力シート!W134="","",基本情報入力シート!W134)</f>
        <v/>
      </c>
      <c r="M109" s="547" t="str">
        <f aca="false">IF(基本情報入力シート!X134="","",基本情報入力シート!X134)</f>
        <v/>
      </c>
      <c r="N109" s="549" t="str">
        <f aca="false">IF(基本情報入力シート!Y134="","",基本情報入力シート!Y134)</f>
        <v/>
      </c>
      <c r="O109" s="550"/>
      <c r="P109" s="588"/>
      <c r="Q109" s="589"/>
      <c r="R109" s="589"/>
      <c r="S109" s="553" t="e">
        <f aca="false">IFERROR(ROUNDDOWN(Q109*VLOOKUP(N109,【参考】数式用!$AR$2:$AW$48,MATCH(P109,【参考】数式用!$AT$4:$AW$4)+2,FALSE)*0.5, 0), "")),0))</f>
        <v>#N/A</v>
      </c>
      <c r="T109" s="590"/>
      <c r="U109" s="555" t="e">
        <f aca="false">IFERROR(IF(AG109&lt;&gt;"",Q109*VLOOKUP(N109,【参考】数式用!$AG$2:$AL$48,MATCH(P109,【参考】数式用!$AI$4:$AL$4,0)+2,0), ""), ""))))</f>
        <v>#N/A</v>
      </c>
      <c r="V109" s="556"/>
      <c r="W109" s="557"/>
      <c r="X109" s="557"/>
      <c r="Y109" s="558"/>
      <c r="Z109" s="559"/>
      <c r="AA109" s="560" t="e">
        <f aca="false">IFERROR(IF(Y109="ー", "", ROUNDDOWN(Z109*VLOOKUP(N109,【参考】数式用!$AR$2:$AW$48,MATCH(Y109,【参考】数式用!$AT$4:$AW$4)+2,FALSE)*0.5, 0)), "")),0)))</f>
        <v>#N/A</v>
      </c>
      <c r="AB109" s="561"/>
      <c r="AC109" s="555" t="e">
        <f aca="false">IFERROR(IF(AG109&lt;&gt;"",Z109*VLOOKUP(N109,【参考】数式用!$AG$2:$AL$48,MATCH(Y109,【参考】数式用!$AI$4:$AL$4,0)+2,0), ""), ""))))</f>
        <v>#N/A</v>
      </c>
      <c r="AD109" s="555"/>
      <c r="AE109" s="562"/>
      <c r="AF109" s="563"/>
      <c r="AG109" s="538" t="e">
        <f aca="false">IFERROR(VLOOKUP(O109, 【参考】数式用!$AY$5:$AY$13, 1, FALSE), "")))</f>
        <v>#N/A</v>
      </c>
      <c r="AH109" s="539" t="e">
        <f aca="false">IFERROR(VLOOKUP(N109, 【参考】数式用!$BA$2:$BB$48, 2, FALSE), "")))</f>
        <v>#N/A</v>
      </c>
      <c r="AI109" s="540" t="e">
        <f aca="false">IF(AND(OR(P109="処遇改善加算Ⅰ",P109="処遇改善加算Ⅱ"),AH109="対象"), 1,"")</f>
        <v>#N/A</v>
      </c>
      <c r="AJ109" s="541" t="str">
        <f aca="false">IF(OR(Y109="処遇改善加算Ⅰ",Y109="処遇改善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K109" s="542"/>
      <c r="AL109" s="542"/>
      <c r="AM109" s="465"/>
      <c r="AN109" s="465"/>
      <c r="AO109" s="465"/>
      <c r="AP109" s="465"/>
      <c r="AQ109" s="465"/>
      <c r="AR109" s="465"/>
      <c r="AS109" s="465"/>
      <c r="AT109" s="465"/>
    </row>
    <row r="110" s="1" customFormat="true" ht="30" hidden="false" customHeight="true" outlineLevel="0" collapsed="false">
      <c r="A110" s="545" t="n">
        <v>97</v>
      </c>
      <c r="B110" s="546" t="str">
        <f aca="false">IF(基本情報入力シート!C135="","",基本情報入力シート!C135)</f>
        <v/>
      </c>
      <c r="C110" s="546"/>
      <c r="D110" s="546"/>
      <c r="E110" s="546"/>
      <c r="F110" s="546"/>
      <c r="G110" s="546"/>
      <c r="H110" s="546"/>
      <c r="I110" s="546"/>
      <c r="J110" s="547" t="str">
        <f aca="false">IF(基本情報入力シート!M135="","",基本情報入力シート!M135)</f>
        <v/>
      </c>
      <c r="K110" s="548" t="str">
        <f aca="false">IF(基本情報入力シート!R135="","",基本情報入力シート!R135)</f>
        <v/>
      </c>
      <c r="L110" s="548" t="str">
        <f aca="false">IF(基本情報入力シート!W135="","",基本情報入力シート!W135)</f>
        <v/>
      </c>
      <c r="M110" s="547" t="str">
        <f aca="false">IF(基本情報入力シート!X135="","",基本情報入力シート!X135)</f>
        <v/>
      </c>
      <c r="N110" s="549" t="str">
        <f aca="false">IF(基本情報入力シート!Y135="","",基本情報入力シート!Y135)</f>
        <v/>
      </c>
      <c r="O110" s="550"/>
      <c r="P110" s="588"/>
      <c r="Q110" s="589"/>
      <c r="R110" s="589"/>
      <c r="S110" s="553" t="e">
        <f aca="false">IFERROR(ROUNDDOWN(Q110*VLOOKUP(N110,【参考】数式用!$AR$2:$AW$48,MATCH(P110,【参考】数式用!$AT$4:$AW$4)+2,FALSE)*0.5, 0), "")),0))</f>
        <v>#N/A</v>
      </c>
      <c r="T110" s="590"/>
      <c r="U110" s="555" t="e">
        <f aca="false">IFERROR(IF(AG110&lt;&gt;"",Q110*VLOOKUP(N110,【参考】数式用!$AG$2:$AL$48,MATCH(P110,【参考】数式用!$AI$4:$AL$4,0)+2,0), ""), ""))))</f>
        <v>#N/A</v>
      </c>
      <c r="V110" s="556"/>
      <c r="W110" s="557"/>
      <c r="X110" s="557"/>
      <c r="Y110" s="558"/>
      <c r="Z110" s="559"/>
      <c r="AA110" s="560" t="e">
        <f aca="false">IFERROR(IF(Y110="ー", "", ROUNDDOWN(Z110*VLOOKUP(N110,【参考】数式用!$AR$2:$AW$48,MATCH(Y110,【参考】数式用!$AT$4:$AW$4)+2,FALSE)*0.5, 0)), "")),0)))</f>
        <v>#N/A</v>
      </c>
      <c r="AB110" s="561"/>
      <c r="AC110" s="555" t="e">
        <f aca="false">IFERROR(IF(AG110&lt;&gt;"",Z110*VLOOKUP(N110,【参考】数式用!$AG$2:$AL$48,MATCH(Y110,【参考】数式用!$AI$4:$AL$4,0)+2,0), ""), ""))))</f>
        <v>#N/A</v>
      </c>
      <c r="AD110" s="555"/>
      <c r="AE110" s="562"/>
      <c r="AF110" s="563"/>
      <c r="AG110" s="538" t="e">
        <f aca="false">IFERROR(VLOOKUP(O110, 【参考】数式用!$AY$5:$AY$13, 1, FALSE), "")))</f>
        <v>#N/A</v>
      </c>
      <c r="AH110" s="539" t="e">
        <f aca="false">IFERROR(VLOOKUP(N110, 【参考】数式用!$BA$2:$BB$48, 2, FALSE), "")))</f>
        <v>#N/A</v>
      </c>
      <c r="AI110" s="540" t="e">
        <f aca="false">IF(AND(OR(P110="処遇改善加算Ⅰ",P110="処遇改善加算Ⅱ"),AH110="対象"), 1,"")</f>
        <v>#N/A</v>
      </c>
      <c r="AJ110" s="541" t="str">
        <f aca="false">IF(OR(Y110="処遇改善加算Ⅰ",Y110="処遇改善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K110" s="542"/>
      <c r="AL110" s="542"/>
      <c r="AM110" s="465"/>
      <c r="AN110" s="465"/>
      <c r="AO110" s="465"/>
      <c r="AP110" s="465"/>
      <c r="AQ110" s="465"/>
      <c r="AR110" s="465"/>
      <c r="AS110" s="465"/>
      <c r="AT110" s="465"/>
    </row>
    <row r="111" s="1" customFormat="true" ht="30" hidden="false" customHeight="true" outlineLevel="0" collapsed="false">
      <c r="A111" s="545" t="n">
        <v>98</v>
      </c>
      <c r="B111" s="546" t="str">
        <f aca="false">IF(基本情報入力シート!C136="","",基本情報入力シート!C136)</f>
        <v/>
      </c>
      <c r="C111" s="546"/>
      <c r="D111" s="546"/>
      <c r="E111" s="546"/>
      <c r="F111" s="546"/>
      <c r="G111" s="546"/>
      <c r="H111" s="546"/>
      <c r="I111" s="546"/>
      <c r="J111" s="547" t="str">
        <f aca="false">IF(基本情報入力シート!M136="","",基本情報入力シート!M136)</f>
        <v/>
      </c>
      <c r="K111" s="548" t="str">
        <f aca="false">IF(基本情報入力シート!R136="","",基本情報入力シート!R136)</f>
        <v/>
      </c>
      <c r="L111" s="548" t="str">
        <f aca="false">IF(基本情報入力シート!W136="","",基本情報入力シート!W136)</f>
        <v/>
      </c>
      <c r="M111" s="547" t="str">
        <f aca="false">IF(基本情報入力シート!X136="","",基本情報入力シート!X136)</f>
        <v/>
      </c>
      <c r="N111" s="549" t="str">
        <f aca="false">IF(基本情報入力シート!Y136="","",基本情報入力シート!Y136)</f>
        <v/>
      </c>
      <c r="O111" s="550"/>
      <c r="P111" s="588"/>
      <c r="Q111" s="589"/>
      <c r="R111" s="589"/>
      <c r="S111" s="553" t="e">
        <f aca="false">IFERROR(ROUNDDOWN(Q111*VLOOKUP(N111,【参考】数式用!$AR$2:$AW$48,MATCH(P111,【参考】数式用!$AT$4:$AW$4)+2,FALSE)*0.5, 0), "")),0))</f>
        <v>#N/A</v>
      </c>
      <c r="T111" s="590"/>
      <c r="U111" s="555" t="e">
        <f aca="false">IFERROR(IF(AG111&lt;&gt;"",Q111*VLOOKUP(N111,【参考】数式用!$AG$2:$AL$48,MATCH(P111,【参考】数式用!$AI$4:$AL$4,0)+2,0), ""), ""))))</f>
        <v>#N/A</v>
      </c>
      <c r="V111" s="556"/>
      <c r="W111" s="557"/>
      <c r="X111" s="557"/>
      <c r="Y111" s="558"/>
      <c r="Z111" s="559"/>
      <c r="AA111" s="560" t="e">
        <f aca="false">IFERROR(IF(Y111="ー", "", ROUNDDOWN(Z111*VLOOKUP(N111,【参考】数式用!$AR$2:$AW$48,MATCH(Y111,【参考】数式用!$AT$4:$AW$4)+2,FALSE)*0.5, 0)), "")),0)))</f>
        <v>#N/A</v>
      </c>
      <c r="AB111" s="561"/>
      <c r="AC111" s="555" t="e">
        <f aca="false">IFERROR(IF(AG111&lt;&gt;"",Z111*VLOOKUP(N111,【参考】数式用!$AG$2:$AL$48,MATCH(Y111,【参考】数式用!$AI$4:$AL$4,0)+2,0), ""), ""))))</f>
        <v>#N/A</v>
      </c>
      <c r="AD111" s="555"/>
      <c r="AE111" s="562"/>
      <c r="AF111" s="563"/>
      <c r="AG111" s="538" t="e">
        <f aca="false">IFERROR(VLOOKUP(O111, 【参考】数式用!$AY$5:$AY$13, 1, FALSE), "")))</f>
        <v>#N/A</v>
      </c>
      <c r="AH111" s="539" t="e">
        <f aca="false">IFERROR(VLOOKUP(N111, 【参考】数式用!$BA$2:$BB$48, 2, FALSE), "")))</f>
        <v>#N/A</v>
      </c>
      <c r="AI111" s="540" t="e">
        <f aca="false">IF(AND(OR(P111="処遇改善加算Ⅰ",P111="処遇改善加算Ⅱ"),AH111="対象"), 1,"")</f>
        <v>#N/A</v>
      </c>
      <c r="AJ111" s="541" t="str">
        <f aca="false">IF(OR(Y111="処遇改善加算Ⅰ",Y111="処遇改善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K111" s="542"/>
      <c r="AL111" s="542"/>
      <c r="AM111" s="465"/>
      <c r="AN111" s="465"/>
      <c r="AO111" s="465"/>
      <c r="AP111" s="465"/>
      <c r="AQ111" s="465"/>
      <c r="AR111" s="465"/>
      <c r="AS111" s="465"/>
      <c r="AT111" s="465"/>
    </row>
    <row r="112" s="1" customFormat="true" ht="30" hidden="false" customHeight="true" outlineLevel="0" collapsed="false">
      <c r="A112" s="591" t="n">
        <v>99</v>
      </c>
      <c r="B112" s="592" t="str">
        <f aca="false">IF(基本情報入力シート!C137="","",基本情報入力シート!C137)</f>
        <v/>
      </c>
      <c r="C112" s="592"/>
      <c r="D112" s="592"/>
      <c r="E112" s="592"/>
      <c r="F112" s="592"/>
      <c r="G112" s="592"/>
      <c r="H112" s="592"/>
      <c r="I112" s="592"/>
      <c r="J112" s="547" t="str">
        <f aca="false">IF(基本情報入力シート!M137="","",基本情報入力シート!M137)</f>
        <v/>
      </c>
      <c r="K112" s="547" t="str">
        <f aca="false">IF(基本情報入力シート!R137="","",基本情報入力シート!R137)</f>
        <v/>
      </c>
      <c r="L112" s="547" t="str">
        <f aca="false">IF(基本情報入力シート!W137="","",基本情報入力シート!W137)</f>
        <v/>
      </c>
      <c r="M112" s="547" t="str">
        <f aca="false">IF(基本情報入力シート!X137="","",基本情報入力シート!X137)</f>
        <v/>
      </c>
      <c r="N112" s="593" t="str">
        <f aca="false">IF(基本情報入力シート!Y137="","",基本情報入力シート!Y137)</f>
        <v/>
      </c>
      <c r="O112" s="594"/>
      <c r="P112" s="595"/>
      <c r="Q112" s="596"/>
      <c r="R112" s="596"/>
      <c r="S112" s="597" t="e">
        <f aca="false">IFERROR(ROUNDDOWN(Q112*VLOOKUP(N112,【参考】数式用!$AR$2:$AW$48,MATCH(P112,【参考】数式用!$AT$4:$AW$4)+2,FALSE)*0.5, 0), "")),0))</f>
        <v>#N/A</v>
      </c>
      <c r="T112" s="598"/>
      <c r="U112" s="599" t="e">
        <f aca="false">IFERROR(IF(AG112&lt;&gt;"",Q112*VLOOKUP(N112,【参考】数式用!$AG$2:$AL$48,MATCH(P112,【参考】数式用!$AI$4:$AL$4,0)+2,0), ""), ""))))</f>
        <v>#N/A</v>
      </c>
      <c r="V112" s="600"/>
      <c r="W112" s="601"/>
      <c r="X112" s="601"/>
      <c r="Y112" s="602"/>
      <c r="Z112" s="603"/>
      <c r="AA112" s="604" t="e">
        <f aca="false">IFERROR(IF(Y112="ー", "", ROUNDDOWN(Z112*VLOOKUP(N112,【参考】数式用!$AR$2:$AW$48,MATCH(Y112,【参考】数式用!$AT$4:$AW$4)+2,FALSE)*0.5, 0)), "")),0)))</f>
        <v>#N/A</v>
      </c>
      <c r="AB112" s="605"/>
      <c r="AC112" s="599" t="e">
        <f aca="false">IFERROR(IF(AG112&lt;&gt;"",Z112*VLOOKUP(N112,【参考】数式用!$AG$2:$AL$48,MATCH(Y112,【参考】数式用!$AI$4:$AL$4,0)+2,0), ""), ""))))</f>
        <v>#N/A</v>
      </c>
      <c r="AD112" s="599"/>
      <c r="AE112" s="606"/>
      <c r="AF112" s="607"/>
      <c r="AG112" s="608" t="e">
        <f aca="false">IFERROR(VLOOKUP(O112, 【参考】数式用!$AY$5:$AY$13, 1, FALSE), "")))</f>
        <v>#N/A</v>
      </c>
      <c r="AH112" s="609" t="e">
        <f aca="false">IFERROR(VLOOKUP(N112, 【参考】数式用!$BA$2:$BB$48, 2, FALSE), "")))</f>
        <v>#N/A</v>
      </c>
      <c r="AI112" s="610" t="e">
        <f aca="false">IF(AND(OR(P112="処遇改善加算Ⅰ",P112="処遇改善加算Ⅱ"),AH112="対象"), 1,"")</f>
        <v>#N/A</v>
      </c>
      <c r="AJ112" s="611" t="str">
        <f aca="false">IF(OR(Y112="処遇改善加算Ⅰ",Y112="処遇改善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K112" s="542"/>
      <c r="AL112" s="542"/>
      <c r="AM112" s="465"/>
      <c r="AN112" s="465"/>
      <c r="AO112" s="465"/>
      <c r="AP112" s="465"/>
      <c r="AQ112" s="465"/>
      <c r="AR112" s="465"/>
      <c r="AS112" s="465"/>
      <c r="AT112" s="465"/>
    </row>
    <row r="113" s="635" customFormat="true" ht="30" hidden="false" customHeight="true" outlineLevel="0" collapsed="false">
      <c r="A113" s="612" t="n">
        <v>100</v>
      </c>
      <c r="B113" s="613" t="str">
        <f aca="false">IF(基本情報入力シート!C138="","",基本情報入力シート!C138)</f>
        <v/>
      </c>
      <c r="C113" s="613"/>
      <c r="D113" s="613"/>
      <c r="E113" s="613"/>
      <c r="F113" s="613"/>
      <c r="G113" s="613"/>
      <c r="H113" s="613"/>
      <c r="I113" s="613"/>
      <c r="J113" s="614" t="str">
        <f aca="false">IF(基本情報入力シート!M138="","",基本情報入力シート!M138)</f>
        <v/>
      </c>
      <c r="K113" s="614" t="str">
        <f aca="false">IF(基本情報入力シート!R138="","",基本情報入力シート!R138)</f>
        <v/>
      </c>
      <c r="L113" s="614" t="str">
        <f aca="false">IF(基本情報入力シート!W138="","",基本情報入力シート!W138)</f>
        <v/>
      </c>
      <c r="M113" s="614" t="str">
        <f aca="false">IF(基本情報入力シート!X138="","",基本情報入力シート!X138)</f>
        <v/>
      </c>
      <c r="N113" s="615" t="str">
        <f aca="false">IF(基本情報入力シート!Y138="","",基本情報入力シート!Y138)</f>
        <v/>
      </c>
      <c r="O113" s="616"/>
      <c r="P113" s="617"/>
      <c r="Q113" s="618"/>
      <c r="R113" s="618"/>
      <c r="S113" s="619" t="e">
        <f aca="false">IFERROR(ROUNDDOWN(Q113*VLOOKUP(N113,【参考】数式用!$AR$2:$AW$48,MATCH(P113,【参考】数式用!$AT$4:$AW$4)+2,FALSE)*0.5, 0), "")),0))</f>
        <v>#N/A</v>
      </c>
      <c r="T113" s="620"/>
      <c r="U113" s="621" t="e">
        <f aca="false">IFERROR(IF(AG113&lt;&gt;"",Q113*VLOOKUP(N113,【参考】数式用!$AG$2:$AL$48,MATCH(P113,【参考】数式用!$AI$4:$AL$4,0)+2,0), ""), ""))))</f>
        <v>#N/A</v>
      </c>
      <c r="V113" s="622"/>
      <c r="W113" s="623"/>
      <c r="X113" s="623"/>
      <c r="Y113" s="624"/>
      <c r="Z113" s="625"/>
      <c r="AA113" s="626" t="e">
        <f aca="false">IFERROR(IF(Y113="ー", "", ROUNDDOWN(Z113*VLOOKUP(N113,【参考】数式用!$AR$2:$AW$48,MATCH(Y113,【参考】数式用!$AT$4:$AW$4)+2,FALSE)*0.5, 0)), "")),0)))</f>
        <v>#N/A</v>
      </c>
      <c r="AB113" s="627"/>
      <c r="AC113" s="621" t="e">
        <f aca="false">IFERROR(IF(AG113&lt;&gt;"",Z113*VLOOKUP(N113,【参考】数式用!$AG$2:$AL$48,MATCH(Y113,【参考】数式用!$AI$4:$AL$4,0)+2,0), ""), ""))))</f>
        <v>#N/A</v>
      </c>
      <c r="AD113" s="621"/>
      <c r="AE113" s="628"/>
      <c r="AF113" s="623"/>
      <c r="AG113" s="629" t="e">
        <f aca="false">IFERROR(VLOOKUP(O113, 【参考】数式用!$AY$5:$AY$13, 1, FALSE), "")))</f>
        <v>#N/A</v>
      </c>
      <c r="AH113" s="630" t="e">
        <f aca="false">IFERROR(VLOOKUP(N113, 【参考】数式用!$BA$2:$BB$48, 2, FALSE), "")))</f>
        <v>#N/A</v>
      </c>
      <c r="AI113" s="631" t="e">
        <f aca="false">IF(AND(OR(P113="処遇改善加算Ⅰ",P113="処遇改善加算Ⅱ"),AH113="対象"), 1,"")</f>
        <v>#N/A</v>
      </c>
      <c r="AJ113" s="632" t="str">
        <f aca="false">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633"/>
      <c r="AL113" s="633"/>
      <c r="AM113" s="634"/>
      <c r="AN113" s="634"/>
      <c r="AO113" s="634"/>
      <c r="AP113" s="634"/>
      <c r="AQ113" s="634"/>
      <c r="AR113" s="634"/>
      <c r="AS113" s="634"/>
      <c r="AT113" s="634"/>
    </row>
  </sheetData>
  <sheetProtection algorithmName="SHA-512" hashValue="TRZuvFmcFxNPLm6NBpyM/rdVsdaAdVurI+lck7ToWaVogseKP1lsne6++2gV/1H6wQmxi+YSnb2kUx13ppBNeA==" saltValue="Ciz1hRF5VNgT13dQQOcvOg==" spinCount="100000" sheet="true" formatCells="false" formatColumns="false" formatRows="false" sort="false" autoFilter="false"/>
  <autoFilter ref="B13:N13">
    <filterColumn colId="0" hiddenButton="1"/>
    <filterColumn colId="1" hiddenButton="1"/>
    <filterColumn colId="2" hiddenButton="1"/>
    <filterColumn colId="3" hiddenButton="1"/>
    <filterColumn colId="4" hiddenButton="1"/>
    <filterColumn colId="5" hiddenButton="1"/>
    <filterColumn colId="6" hiddenButton="1"/>
  </autoFilter>
  <mergeCells count="455">
    <mergeCell ref="AB1:AC1"/>
    <mergeCell ref="AD1:AF1"/>
    <mergeCell ref="A3:E3"/>
    <mergeCell ref="F3:M3"/>
    <mergeCell ref="B5:M5"/>
    <mergeCell ref="W5:W6"/>
    <mergeCell ref="X5:AA5"/>
    <mergeCell ref="AC5:AC6"/>
    <mergeCell ref="AD5:AF6"/>
    <mergeCell ref="B6:C6"/>
    <mergeCell ref="D6:M6"/>
    <mergeCell ref="X6:AA6"/>
    <mergeCell ref="D7:M7"/>
    <mergeCell ref="W7:W8"/>
    <mergeCell ref="X7:AA7"/>
    <mergeCell ref="AC7:AC8"/>
    <mergeCell ref="AD7:AF8"/>
    <mergeCell ref="B8:T9"/>
    <mergeCell ref="X8:AA8"/>
    <mergeCell ref="A10:A13"/>
    <mergeCell ref="B10:I13"/>
    <mergeCell ref="J10:J13"/>
    <mergeCell ref="K10:L12"/>
    <mergeCell ref="M10:M13"/>
    <mergeCell ref="N10:N13"/>
    <mergeCell ref="O10:O13"/>
    <mergeCell ref="P10:AF10"/>
    <mergeCell ref="AG10:AG13"/>
    <mergeCell ref="AH10:AH13"/>
    <mergeCell ref="AI10:AJ12"/>
    <mergeCell ref="AK10:AL12"/>
    <mergeCell ref="P11:X11"/>
    <mergeCell ref="Y11:AF11"/>
    <mergeCell ref="P12:P13"/>
    <mergeCell ref="Q12:R13"/>
    <mergeCell ref="S12:S13"/>
    <mergeCell ref="T12:T13"/>
    <mergeCell ref="U12:U13"/>
    <mergeCell ref="V12:V13"/>
    <mergeCell ref="W12:X12"/>
    <mergeCell ref="Y12:Y13"/>
    <mergeCell ref="Z12:Z13"/>
    <mergeCell ref="AA12:AA13"/>
    <mergeCell ref="AB12:AB13"/>
    <mergeCell ref="AC12:AD13"/>
    <mergeCell ref="AE12:AE13"/>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s>
  <conditionalFormatting sqref="AC5 AC7">
    <cfRule type="expression" priority="2" aboveAverage="0" equalAverage="0" bottom="0" percent="0" rank="0" text="" dxfId="45">
      <formula>$AC5="○"</formula>
    </cfRule>
  </conditionalFormatting>
  <conditionalFormatting sqref="AD7">
    <cfRule type="expression" priority="3" aboveAverage="0" equalAverage="0" bottom="0" percent="0" rank="0" text="" dxfId="46">
      <formula>$AC$7&lt;&gt;"×"</formula>
    </cfRule>
  </conditionalFormatting>
  <conditionalFormatting sqref="AD5">
    <cfRule type="expression" priority="4" aboveAverage="0" equalAverage="0" bottom="0" percent="0" rank="0" text="" dxfId="47">
      <formula>$AC$5&lt;&gt;"×"</formula>
    </cfRule>
  </conditionalFormatting>
  <conditionalFormatting sqref="Z14:Z113 AB14:AB113">
    <cfRule type="expression" priority="5" aboveAverage="0" equalAverage="0" bottom="0" percent="0" rank="0" text="" dxfId="48">
      <formula>OR($Y14="",$Y14="―")</formula>
    </cfRule>
  </conditionalFormatting>
  <conditionalFormatting sqref="T61:T113 P61:Q113 Y14:Y113">
    <cfRule type="expression" priority="6" aboveAverage="0" equalAverage="0" bottom="0" percent="0" rank="0" text="" dxfId="49">
      <formula>$N14&lt;&gt;""</formula>
    </cfRule>
  </conditionalFormatting>
  <conditionalFormatting sqref="V14:V113">
    <cfRule type="expression" priority="7" aboveAverage="0" equalAverage="0" bottom="0" percent="0" rank="0" text="" dxfId="50">
      <formula>U14&lt;&gt;""</formula>
    </cfRule>
  </conditionalFormatting>
  <conditionalFormatting sqref="AE14:AE113">
    <cfRule type="expression" priority="8" aboveAverage="0" equalAverage="0" bottom="0" percent="0" rank="0" text="" dxfId="51">
      <formula>AC14&lt;&gt;""</formula>
    </cfRule>
  </conditionalFormatting>
  <conditionalFormatting sqref="AN21">
    <cfRule type="expression" priority="9" aboveAverage="0" equalAverage="0" bottom="0" percent="0" rank="0" text="" dxfId="52">
      <formula>AM21=""</formula>
    </cfRule>
  </conditionalFormatting>
  <conditionalFormatting sqref="AN14:AN20">
    <cfRule type="expression" priority="10" aboveAverage="0" equalAverage="0" bottom="0" percent="0" rank="0" text="" dxfId="53">
      <formula>AM14=""</formula>
    </cfRule>
  </conditionalFormatting>
  <conditionalFormatting sqref="Q61:Q113">
    <cfRule type="expression" priority="11" aboveAverage="0" equalAverage="0" bottom="0" percent="0" rank="0" text="" dxfId="54">
      <formula>P61=""</formula>
    </cfRule>
  </conditionalFormatting>
  <conditionalFormatting sqref="O61:O113">
    <cfRule type="expression" priority="12" aboveAverage="0" equalAverage="0" bottom="0" percent="0" rank="0" text="" dxfId="55">
      <formula>N61&lt;&gt;""</formula>
    </cfRule>
  </conditionalFormatting>
  <conditionalFormatting sqref="AC14:AC113">
    <cfRule type="expression" priority="13" aboveAverage="0" equalAverage="0" bottom="0" percent="0" rank="0" text="" dxfId="56">
      <formula>OR(Z14="",Z14="ー")</formula>
    </cfRule>
  </conditionalFormatting>
  <conditionalFormatting sqref="W14:X113">
    <cfRule type="expression" priority="14" aboveAverage="0" equalAverage="0" bottom="0" percent="0" rank="0" text="" dxfId="57">
      <formula>$AI14=""</formula>
    </cfRule>
  </conditionalFormatting>
  <conditionalFormatting sqref="AF14:AH113">
    <cfRule type="expression" priority="15" aboveAverage="0" equalAverage="0" bottom="0" percent="0" rank="0" text="" dxfId="58">
      <formula>$AJ14=""</formula>
    </cfRule>
  </conditionalFormatting>
  <conditionalFormatting sqref="O14:O60">
    <cfRule type="expression" priority="16" aboveAverage="0" equalAverage="0" bottom="0" percent="0" rank="0" text="" dxfId="59">
      <formula>N14&lt;&gt;""</formula>
    </cfRule>
  </conditionalFormatting>
  <conditionalFormatting sqref="P14:P60">
    <cfRule type="expression" priority="17" aboveAverage="0" equalAverage="0" bottom="0" percent="0" rank="0" text="" dxfId="60">
      <formula>$N14&lt;&gt;""</formula>
    </cfRule>
  </conditionalFormatting>
  <conditionalFormatting sqref="Q14:Q60">
    <cfRule type="expression" priority="18" aboveAverage="0" equalAverage="0" bottom="0" percent="0" rank="0" text="" dxfId="61">
      <formula>$N14&lt;&gt;""</formula>
    </cfRule>
  </conditionalFormatting>
  <conditionalFormatting sqref="Q14:Q60">
    <cfRule type="expression" priority="19" aboveAverage="0" equalAverage="0" bottom="0" percent="0" rank="0" text="" dxfId="62">
      <formula>P14=""</formula>
    </cfRule>
  </conditionalFormatting>
  <conditionalFormatting sqref="T14:T60">
    <cfRule type="expression" priority="20" aboveAverage="0" equalAverage="0" bottom="0" percent="0" rank="0" text="" dxfId="63">
      <formula>$N14&lt;&gt;""</formula>
    </cfRule>
  </conditionalFormatting>
  <dataValidations count="7">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W14:X113 AF14:AF113" type="whole">
      <formula1>0</formula1>
      <formula2>0</formula2>
    </dataValidation>
    <dataValidation allowBlank="true" errorStyle="stop" operator="greaterThanOrEqual" prompt="要件を満たす職員数を記入してください。" showDropDown="false" showErrorMessage="true" showInputMessage="true" sqref="AG1:AG4 AG9:AG10 AH10 AG14:AH113 AG114:AG1113" type="none">
      <formula1>0</formula1>
      <formula2>0</formula2>
    </dataValidation>
    <dataValidation allowBlank="true" errorStyle="stop" operator="between" showDropDown="false" showErrorMessage="true" showInputMessage="true" sqref="Y14:Y113" type="list">
      <formula1>【参考】数式用!$AP$2:$AP$6</formula1>
      <formula2>0</formula2>
    </dataValidation>
    <dataValidation allowBlank="true" errorStyle="stop" operator="between" showDropDown="false" showErrorMessage="true" showInputMessage="true" sqref="T14:T113 V14:V113 AB14:AB113 AE14:AE113" type="list">
      <formula1>【参考】数式用!$AN$6:$AN$7</formula1>
      <formula2>0</formula2>
    </dataValidation>
    <dataValidation allowBlank="true" errorStyle="stop" operator="between" showDropDown="false" showErrorMessage="true" showInputMessage="true" sqref="O14:O113" type="list">
      <formula1>【参考】数式用!$L$4:$AD$4</formula1>
      <formula2>0</formula2>
    </dataValidation>
    <dataValidation allowBlank="true" errorStyle="stop" operator="between" showDropDown="false" showErrorMessage="true" showInputMessage="true" sqref="P14:P113" type="list">
      <formula1>【参考】数式用!$L$4:$O$4</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B48"/>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B49" activeCellId="0" sqref="B49"/>
    </sheetView>
  </sheetViews>
  <sheetFormatPr defaultColWidth="9.00390625" defaultRowHeight="12.75" zeroHeight="false" outlineLevelRow="0" outlineLevelCol="0"/>
  <cols>
    <col collapsed="false" customWidth="true" hidden="false" outlineLevel="0" max="1" min="1" style="636" width="54.45"/>
    <col collapsed="false" customWidth="true" hidden="false" outlineLevel="0" max="2" min="2" style="636" width="8"/>
    <col collapsed="false" customWidth="true" hidden="false" outlineLevel="0" max="9" min="3" style="636" width="7.78"/>
    <col collapsed="false" customWidth="true" hidden="false" outlineLevel="0" max="11" min="10" style="636" width="7.45"/>
    <col collapsed="false" customWidth="true" hidden="false" outlineLevel="0" max="24" min="12" style="636" width="7.78"/>
    <col collapsed="false" customWidth="true" hidden="false" outlineLevel="0" max="30" min="25" style="636" width="8.22"/>
    <col collapsed="false" customWidth="true" hidden="false" outlineLevel="0" max="31" min="31" style="636" width="11.66"/>
    <col collapsed="false" customWidth="false" hidden="false" outlineLevel="0" max="32" min="32" style="636" width="9"/>
    <col collapsed="false" customWidth="true" hidden="false" outlineLevel="0" max="33" min="33" style="636" width="57.11"/>
    <col collapsed="false" customWidth="false" hidden="false" outlineLevel="0" max="34" min="34" style="637" width="9"/>
    <col collapsed="false" customWidth="true" hidden="false" outlineLevel="0" max="35" min="35" style="636" width="8"/>
    <col collapsed="false" customWidth="false" hidden="false" outlineLevel="0" max="37" min="36" style="636" width="9"/>
    <col collapsed="false" customWidth="true" hidden="false" outlineLevel="0" max="38" min="38" style="636" width="9.22"/>
    <col collapsed="false" customWidth="false" hidden="false" outlineLevel="0" max="41" min="39" style="636" width="9"/>
    <col collapsed="false" customWidth="true" hidden="false" outlineLevel="0" max="42" min="42" style="636" width="17.11"/>
    <col collapsed="false" customWidth="false" hidden="false" outlineLevel="0" max="43" min="43" style="636" width="9"/>
    <col collapsed="false" customWidth="true" hidden="false" outlineLevel="0" max="44" min="44" style="636" width="55.11"/>
    <col collapsed="false" customWidth="true" hidden="false" outlineLevel="0" max="45" min="45" style="637" width="9.11"/>
    <col collapsed="false" customWidth="true" hidden="false" outlineLevel="0" max="46" min="46" style="636" width="8.56"/>
    <col collapsed="false" customWidth="false" hidden="false" outlineLevel="0" max="50" min="47" style="636" width="9"/>
    <col collapsed="false" customWidth="true" hidden="false" outlineLevel="0" max="51" min="51" style="636" width="26.55"/>
    <col collapsed="false" customWidth="true" hidden="false" outlineLevel="0" max="52" min="52" style="636" width="26.34"/>
    <col collapsed="false" customWidth="true" hidden="false" outlineLevel="0" max="53" min="53" style="636" width="50.45"/>
    <col collapsed="false" customWidth="false" hidden="false" outlineLevel="0" max="16384" min="54" style="636" width="9"/>
  </cols>
  <sheetData>
    <row r="1" customFormat="false" ht="13.5" hidden="false" customHeight="false" outlineLevel="0" collapsed="false">
      <c r="A1" s="72" t="s">
        <v>249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G1" s="638" t="s">
        <v>250</v>
      </c>
      <c r="AH1" s="639"/>
      <c r="AN1" s="640" t="s">
        <v>251</v>
      </c>
      <c r="AP1" s="72" t="s">
        <v>252</v>
      </c>
      <c r="AR1" s="638" t="s">
        <v>253</v>
      </c>
      <c r="AS1" s="639"/>
      <c r="AY1" s="72" t="s">
        <v>254</v>
      </c>
      <c r="BA1" s="72" t="s">
        <v>255</v>
      </c>
      <c r="BB1" s="72"/>
    </row>
    <row r="2" customFormat="false" ht="12.75" hidden="false" customHeight="true" outlineLevel="0" collapsed="false">
      <c r="A2" s="641" t="s">
        <v>256</v>
      </c>
      <c r="B2" s="642" t="s">
        <v>257</v>
      </c>
      <c r="C2" s="643" t="s">
        <v>258</v>
      </c>
      <c r="D2" s="643"/>
      <c r="E2" s="643"/>
      <c r="F2" s="643"/>
      <c r="G2" s="644" t="s">
        <v>259</v>
      </c>
      <c r="H2" s="644"/>
      <c r="I2" s="644"/>
      <c r="J2" s="644" t="s">
        <v>260</v>
      </c>
      <c r="K2" s="644"/>
      <c r="L2" s="644" t="s">
        <v>232</v>
      </c>
      <c r="M2" s="644"/>
      <c r="N2" s="644"/>
      <c r="O2" s="644"/>
      <c r="P2" s="644"/>
      <c r="Q2" s="644"/>
      <c r="R2" s="644"/>
      <c r="S2" s="644"/>
      <c r="T2" s="644"/>
      <c r="U2" s="644"/>
      <c r="V2" s="644"/>
      <c r="W2" s="644"/>
      <c r="X2" s="644"/>
      <c r="Y2" s="644"/>
      <c r="Z2" s="644"/>
      <c r="AA2" s="644"/>
      <c r="AB2" s="644"/>
      <c r="AC2" s="644"/>
      <c r="AD2" s="644"/>
      <c r="AE2" s="645" t="s">
        <v>261</v>
      </c>
      <c r="AF2" s="646"/>
      <c r="AG2" s="641" t="s">
        <v>256</v>
      </c>
      <c r="AH2" s="642" t="s">
        <v>257</v>
      </c>
      <c r="AI2" s="647" t="s">
        <v>262</v>
      </c>
      <c r="AJ2" s="647"/>
      <c r="AK2" s="647"/>
      <c r="AL2" s="647"/>
      <c r="AM2" s="646"/>
      <c r="AN2" s="507" t="s">
        <v>263</v>
      </c>
      <c r="AO2" s="646"/>
      <c r="AP2" s="648" t="s">
        <v>88</v>
      </c>
      <c r="AR2" s="641" t="s">
        <v>256</v>
      </c>
      <c r="AS2" s="642" t="s">
        <v>257</v>
      </c>
      <c r="AT2" s="647" t="s">
        <v>264</v>
      </c>
      <c r="AU2" s="647"/>
      <c r="AV2" s="647"/>
      <c r="AW2" s="647"/>
      <c r="AY2" s="645" t="s">
        <v>265</v>
      </c>
      <c r="BA2" s="649" t="s">
        <v>266</v>
      </c>
      <c r="BB2" s="650" t="s">
        <v>267</v>
      </c>
    </row>
    <row r="3" customFormat="false" ht="30" hidden="false" customHeight="true" outlineLevel="0" collapsed="false">
      <c r="A3" s="641"/>
      <c r="B3" s="642"/>
      <c r="C3" s="651" t="s">
        <v>268</v>
      </c>
      <c r="D3" s="651"/>
      <c r="E3" s="651"/>
      <c r="F3" s="651"/>
      <c r="G3" s="651" t="s">
        <v>269</v>
      </c>
      <c r="H3" s="651"/>
      <c r="I3" s="651"/>
      <c r="J3" s="644"/>
      <c r="K3" s="644"/>
      <c r="L3" s="651" t="s">
        <v>270</v>
      </c>
      <c r="M3" s="651"/>
      <c r="N3" s="651"/>
      <c r="O3" s="651"/>
      <c r="P3" s="651"/>
      <c r="Q3" s="651"/>
      <c r="R3" s="651"/>
      <c r="S3" s="651"/>
      <c r="T3" s="651"/>
      <c r="U3" s="651"/>
      <c r="V3" s="651"/>
      <c r="W3" s="651"/>
      <c r="X3" s="651"/>
      <c r="Y3" s="651"/>
      <c r="Z3" s="651"/>
      <c r="AA3" s="651"/>
      <c r="AB3" s="651"/>
      <c r="AC3" s="651"/>
      <c r="AD3" s="651"/>
      <c r="AE3" s="645"/>
      <c r="AF3" s="646"/>
      <c r="AG3" s="641"/>
      <c r="AH3" s="642"/>
      <c r="AI3" s="647"/>
      <c r="AJ3" s="647"/>
      <c r="AK3" s="647"/>
      <c r="AL3" s="647"/>
      <c r="AM3" s="646"/>
      <c r="AN3" s="652"/>
      <c r="AO3" s="646"/>
      <c r="AP3" s="653" t="s">
        <v>271</v>
      </c>
      <c r="AR3" s="641"/>
      <c r="AS3" s="642"/>
      <c r="AT3" s="647"/>
      <c r="AU3" s="647"/>
      <c r="AV3" s="647"/>
      <c r="AW3" s="647"/>
      <c r="AY3" s="645"/>
      <c r="BA3" s="649"/>
      <c r="BB3" s="650"/>
    </row>
    <row r="4" customFormat="false" ht="48" hidden="false" customHeight="true" outlineLevel="0" collapsed="false">
      <c r="A4" s="641"/>
      <c r="B4" s="642"/>
      <c r="C4" s="654" t="s">
        <v>272</v>
      </c>
      <c r="D4" s="655" t="s">
        <v>273</v>
      </c>
      <c r="E4" s="655" t="s">
        <v>274</v>
      </c>
      <c r="F4" s="656" t="s">
        <v>275</v>
      </c>
      <c r="G4" s="654" t="s">
        <v>276</v>
      </c>
      <c r="H4" s="655" t="s">
        <v>277</v>
      </c>
      <c r="I4" s="656" t="s">
        <v>278</v>
      </c>
      <c r="J4" s="654" t="s">
        <v>279</v>
      </c>
      <c r="K4" s="656" t="s">
        <v>280</v>
      </c>
      <c r="L4" s="657" t="s">
        <v>88</v>
      </c>
      <c r="M4" s="658" t="s">
        <v>271</v>
      </c>
      <c r="N4" s="658" t="s">
        <v>281</v>
      </c>
      <c r="O4" s="658" t="s">
        <v>282</v>
      </c>
      <c r="P4" s="658" t="s">
        <v>283</v>
      </c>
      <c r="Q4" s="658" t="s">
        <v>284</v>
      </c>
      <c r="R4" s="658" t="s">
        <v>285</v>
      </c>
      <c r="S4" s="658" t="s">
        <v>286</v>
      </c>
      <c r="T4" s="658" t="s">
        <v>287</v>
      </c>
      <c r="U4" s="658" t="s">
        <v>288</v>
      </c>
      <c r="V4" s="658" t="s">
        <v>289</v>
      </c>
      <c r="W4" s="658" t="s">
        <v>290</v>
      </c>
      <c r="X4" s="658" t="s">
        <v>291</v>
      </c>
      <c r="Y4" s="658" t="s">
        <v>292</v>
      </c>
      <c r="Z4" s="658" t="s">
        <v>293</v>
      </c>
      <c r="AA4" s="658" t="s">
        <v>294</v>
      </c>
      <c r="AB4" s="658" t="s">
        <v>295</v>
      </c>
      <c r="AC4" s="659" t="s">
        <v>296</v>
      </c>
      <c r="AD4" s="660" t="s">
        <v>297</v>
      </c>
      <c r="AE4" s="645"/>
      <c r="AF4" s="646"/>
      <c r="AG4" s="641"/>
      <c r="AH4" s="642"/>
      <c r="AI4" s="661" t="s">
        <v>88</v>
      </c>
      <c r="AJ4" s="662" t="s">
        <v>271</v>
      </c>
      <c r="AK4" s="662" t="s">
        <v>281</v>
      </c>
      <c r="AL4" s="663" t="s">
        <v>282</v>
      </c>
      <c r="AM4" s="646"/>
      <c r="AN4" s="664"/>
      <c r="AO4" s="646"/>
      <c r="AP4" s="653" t="s">
        <v>281</v>
      </c>
      <c r="AR4" s="641"/>
      <c r="AS4" s="642"/>
      <c r="AT4" s="661" t="s">
        <v>88</v>
      </c>
      <c r="AU4" s="662" t="s">
        <v>271</v>
      </c>
      <c r="AV4" s="662" t="s">
        <v>281</v>
      </c>
      <c r="AW4" s="663" t="s">
        <v>282</v>
      </c>
      <c r="AY4" s="645"/>
      <c r="BA4" s="649"/>
      <c r="BB4" s="650"/>
    </row>
    <row r="5" customFormat="false" ht="13.5" hidden="false" customHeight="false" outlineLevel="0" collapsed="false">
      <c r="A5" s="665" t="s">
        <v>298</v>
      </c>
      <c r="B5" s="666" t="s">
        <v>299</v>
      </c>
      <c r="C5" s="667" t="n">
        <v>0.137</v>
      </c>
      <c r="D5" s="668" t="n">
        <v>0.1</v>
      </c>
      <c r="E5" s="668" t="n">
        <v>0.055</v>
      </c>
      <c r="F5" s="669" t="n">
        <v>0</v>
      </c>
      <c r="G5" s="667" t="n">
        <v>0.063</v>
      </c>
      <c r="H5" s="668" t="n">
        <v>0.042</v>
      </c>
      <c r="I5" s="669" t="n">
        <v>0</v>
      </c>
      <c r="J5" s="667" t="n">
        <v>0.024</v>
      </c>
      <c r="K5" s="669" t="n">
        <v>0</v>
      </c>
      <c r="L5" s="670" t="n">
        <v>0.245</v>
      </c>
      <c r="M5" s="671" t="n">
        <v>0.224</v>
      </c>
      <c r="N5" s="671" t="n">
        <v>0.182</v>
      </c>
      <c r="O5" s="671" t="n">
        <v>0.145</v>
      </c>
      <c r="P5" s="671" t="n">
        <v>0.221</v>
      </c>
      <c r="Q5" s="671" t="n">
        <v>0.208</v>
      </c>
      <c r="R5" s="671" t="n">
        <v>0.2</v>
      </c>
      <c r="S5" s="671" t="n">
        <v>0.187</v>
      </c>
      <c r="T5" s="671" t="n">
        <v>0.184</v>
      </c>
      <c r="U5" s="671" t="n">
        <v>0.163</v>
      </c>
      <c r="V5" s="671" t="n">
        <v>0.163</v>
      </c>
      <c r="W5" s="671" t="n">
        <v>0.158</v>
      </c>
      <c r="X5" s="671" t="n">
        <v>0.142</v>
      </c>
      <c r="Y5" s="671" t="n">
        <v>0.139</v>
      </c>
      <c r="Z5" s="671" t="n">
        <v>0.121</v>
      </c>
      <c r="AA5" s="671" t="n">
        <v>0.118</v>
      </c>
      <c r="AB5" s="671" t="n">
        <v>0.1</v>
      </c>
      <c r="AC5" s="672" t="n">
        <v>0.076</v>
      </c>
      <c r="AD5" s="673" t="n">
        <v>0</v>
      </c>
      <c r="AE5" s="674" t="n">
        <v>0.021</v>
      </c>
      <c r="AF5" s="646"/>
      <c r="AG5" s="665" t="s">
        <v>298</v>
      </c>
      <c r="AH5" s="675" t="s">
        <v>299</v>
      </c>
      <c r="AI5" s="676" t="n">
        <f aca="false">J5/L5</f>
        <v>0.0979591836734694</v>
      </c>
      <c r="AJ5" s="677" t="n">
        <f aca="false">J5/M5</f>
        <v>0.107142857142857</v>
      </c>
      <c r="AK5" s="677" t="n">
        <f aca="false">J5/N5</f>
        <v>0.131868131868132</v>
      </c>
      <c r="AL5" s="678" t="n">
        <f aca="false">J5/O5</f>
        <v>0.16551724137931</v>
      </c>
      <c r="AM5" s="646"/>
      <c r="AN5" s="679" t="s">
        <v>300</v>
      </c>
      <c r="AO5" s="646"/>
      <c r="AP5" s="653" t="s">
        <v>282</v>
      </c>
      <c r="AR5" s="665" t="s">
        <v>298</v>
      </c>
      <c r="AS5" s="675" t="s">
        <v>299</v>
      </c>
      <c r="AT5" s="680" t="n">
        <f aca="false">O5/L5</f>
        <v>0.591836734693878</v>
      </c>
      <c r="AU5" s="681" t="n">
        <f aca="false">O5/M5</f>
        <v>0.647321428571429</v>
      </c>
      <c r="AV5" s="681" t="n">
        <f aca="false">O5/N5</f>
        <v>0.796703296703297</v>
      </c>
      <c r="AW5" s="682" t="n">
        <f aca="false">O5/O5</f>
        <v>1</v>
      </c>
      <c r="AY5" s="683" t="s">
        <v>283</v>
      </c>
      <c r="BA5" s="684" t="s">
        <v>298</v>
      </c>
      <c r="BB5" s="685" t="s">
        <v>267</v>
      </c>
    </row>
    <row r="6" customFormat="false" ht="13.5" hidden="false" customHeight="false" outlineLevel="0" collapsed="false">
      <c r="A6" s="686" t="s">
        <v>301</v>
      </c>
      <c r="B6" s="687" t="s">
        <v>302</v>
      </c>
      <c r="C6" s="688" t="n">
        <v>0.137</v>
      </c>
      <c r="D6" s="689" t="n">
        <v>0.1</v>
      </c>
      <c r="E6" s="689" t="n">
        <v>0.055</v>
      </c>
      <c r="F6" s="690" t="n">
        <v>0</v>
      </c>
      <c r="G6" s="688" t="n">
        <v>0.063</v>
      </c>
      <c r="H6" s="689" t="n">
        <v>0.042</v>
      </c>
      <c r="I6" s="690" t="n">
        <v>0</v>
      </c>
      <c r="J6" s="688" t="n">
        <v>0.024</v>
      </c>
      <c r="K6" s="690" t="n">
        <v>0</v>
      </c>
      <c r="L6" s="691" t="n">
        <v>0.245</v>
      </c>
      <c r="M6" s="692" t="n">
        <v>0.224</v>
      </c>
      <c r="N6" s="692" t="n">
        <v>0.182</v>
      </c>
      <c r="O6" s="692" t="n">
        <v>0.145</v>
      </c>
      <c r="P6" s="692" t="n">
        <v>0.221</v>
      </c>
      <c r="Q6" s="692" t="n">
        <v>0.208</v>
      </c>
      <c r="R6" s="692" t="n">
        <v>0.2</v>
      </c>
      <c r="S6" s="692" t="n">
        <v>0.187</v>
      </c>
      <c r="T6" s="692" t="n">
        <v>0.184</v>
      </c>
      <c r="U6" s="692" t="n">
        <v>0.163</v>
      </c>
      <c r="V6" s="692" t="n">
        <v>0.163</v>
      </c>
      <c r="W6" s="692" t="n">
        <v>0.158</v>
      </c>
      <c r="X6" s="692" t="n">
        <v>0.142</v>
      </c>
      <c r="Y6" s="692" t="n">
        <v>0.139</v>
      </c>
      <c r="Z6" s="692" t="n">
        <v>0.121</v>
      </c>
      <c r="AA6" s="692" t="n">
        <v>0.118</v>
      </c>
      <c r="AB6" s="692" t="n">
        <v>0.1</v>
      </c>
      <c r="AC6" s="693" t="n">
        <v>0.076</v>
      </c>
      <c r="AD6" s="694" t="n">
        <v>0</v>
      </c>
      <c r="AE6" s="695" t="n">
        <v>0.021</v>
      </c>
      <c r="AF6" s="646"/>
      <c r="AG6" s="686" t="s">
        <v>301</v>
      </c>
      <c r="AH6" s="696" t="s">
        <v>302</v>
      </c>
      <c r="AI6" s="697" t="n">
        <f aca="false">J6/L6</f>
        <v>0.0979591836734694</v>
      </c>
      <c r="AJ6" s="698" t="n">
        <f aca="false">J6/M6</f>
        <v>0.107142857142857</v>
      </c>
      <c r="AK6" s="698" t="n">
        <f aca="false">J6/N6</f>
        <v>0.131868131868132</v>
      </c>
      <c r="AL6" s="699" t="n">
        <f aca="false">J6/O6</f>
        <v>0.16551724137931</v>
      </c>
      <c r="AM6" s="646"/>
      <c r="AN6" s="507" t="s">
        <v>303</v>
      </c>
      <c r="AO6" s="646"/>
      <c r="AP6" s="700" t="s">
        <v>304</v>
      </c>
      <c r="AR6" s="686" t="s">
        <v>301</v>
      </c>
      <c r="AS6" s="696" t="s">
        <v>302</v>
      </c>
      <c r="AT6" s="701" t="n">
        <f aca="false">O6/L6</f>
        <v>0.591836734693878</v>
      </c>
      <c r="AU6" s="702" t="n">
        <f aca="false">O6/M6</f>
        <v>0.647321428571429</v>
      </c>
      <c r="AV6" s="702" t="n">
        <f aca="false">O6/N6</f>
        <v>0.796703296703297</v>
      </c>
      <c r="AW6" s="703" t="n">
        <f aca="false">O6/O6</f>
        <v>1</v>
      </c>
      <c r="AY6" s="704" t="s">
        <v>285</v>
      </c>
      <c r="BA6" s="705" t="s">
        <v>301</v>
      </c>
      <c r="BB6" s="706" t="s">
        <v>267</v>
      </c>
    </row>
    <row r="7" customFormat="false" ht="13.5" hidden="false" customHeight="false" outlineLevel="0" collapsed="false">
      <c r="A7" s="686" t="s">
        <v>305</v>
      </c>
      <c r="B7" s="687" t="s">
        <v>306</v>
      </c>
      <c r="C7" s="688" t="n">
        <v>0.137</v>
      </c>
      <c r="D7" s="689" t="n">
        <v>0.1</v>
      </c>
      <c r="E7" s="689" t="n">
        <v>0.055</v>
      </c>
      <c r="F7" s="690" t="n">
        <v>0</v>
      </c>
      <c r="G7" s="688" t="n">
        <v>0.063</v>
      </c>
      <c r="H7" s="689" t="n">
        <v>0.042</v>
      </c>
      <c r="I7" s="690" t="n">
        <v>0</v>
      </c>
      <c r="J7" s="688" t="n">
        <v>0.024</v>
      </c>
      <c r="K7" s="690" t="n">
        <v>0</v>
      </c>
      <c r="L7" s="691" t="n">
        <v>0.245</v>
      </c>
      <c r="M7" s="692" t="n">
        <v>0.224</v>
      </c>
      <c r="N7" s="692" t="n">
        <v>0.182</v>
      </c>
      <c r="O7" s="692" t="n">
        <v>0.145</v>
      </c>
      <c r="P7" s="692" t="n">
        <v>0.221</v>
      </c>
      <c r="Q7" s="692" t="n">
        <v>0.208</v>
      </c>
      <c r="R7" s="692" t="n">
        <v>0.2</v>
      </c>
      <c r="S7" s="692" t="n">
        <v>0.187</v>
      </c>
      <c r="T7" s="692" t="n">
        <v>0.184</v>
      </c>
      <c r="U7" s="692" t="n">
        <v>0.163</v>
      </c>
      <c r="V7" s="692" t="n">
        <v>0.163</v>
      </c>
      <c r="W7" s="692" t="n">
        <v>0.158</v>
      </c>
      <c r="X7" s="692" t="n">
        <v>0.142</v>
      </c>
      <c r="Y7" s="692" t="n">
        <v>0.139</v>
      </c>
      <c r="Z7" s="692" t="n">
        <v>0.121</v>
      </c>
      <c r="AA7" s="692" t="n">
        <v>0.118</v>
      </c>
      <c r="AB7" s="692" t="n">
        <v>0.1</v>
      </c>
      <c r="AC7" s="693" t="n">
        <v>0.076</v>
      </c>
      <c r="AD7" s="694" t="n">
        <v>0</v>
      </c>
      <c r="AE7" s="695" t="n">
        <v>0.021</v>
      </c>
      <c r="AF7" s="646"/>
      <c r="AG7" s="686" t="s">
        <v>305</v>
      </c>
      <c r="AH7" s="696" t="s">
        <v>306</v>
      </c>
      <c r="AI7" s="697" t="n">
        <f aca="false">J7/L7</f>
        <v>0.0979591836734694</v>
      </c>
      <c r="AJ7" s="698" t="n">
        <f aca="false">J7/M7</f>
        <v>0.107142857142857</v>
      </c>
      <c r="AK7" s="698" t="n">
        <f aca="false">J7/N7</f>
        <v>0.131868131868132</v>
      </c>
      <c r="AL7" s="699" t="n">
        <f aca="false">J7/O7</f>
        <v>0.16551724137931</v>
      </c>
      <c r="AM7" s="646"/>
      <c r="AN7" s="652"/>
      <c r="AO7" s="646"/>
      <c r="AR7" s="686" t="s">
        <v>305</v>
      </c>
      <c r="AS7" s="696" t="s">
        <v>306</v>
      </c>
      <c r="AT7" s="701" t="n">
        <f aca="false">O7/L7</f>
        <v>0.591836734693878</v>
      </c>
      <c r="AU7" s="702" t="n">
        <f aca="false">O7/M7</f>
        <v>0.647321428571429</v>
      </c>
      <c r="AV7" s="702" t="n">
        <f aca="false">O7/N7</f>
        <v>0.796703296703297</v>
      </c>
      <c r="AW7" s="703" t="n">
        <f aca="false">O7/O7</f>
        <v>1</v>
      </c>
      <c r="AY7" s="704" t="s">
        <v>287</v>
      </c>
      <c r="BA7" s="686" t="s">
        <v>305</v>
      </c>
      <c r="BB7" s="706" t="s">
        <v>267</v>
      </c>
    </row>
    <row r="8" customFormat="false" ht="12.75" hidden="false" customHeight="false" outlineLevel="0" collapsed="false">
      <c r="A8" s="707" t="s">
        <v>307</v>
      </c>
      <c r="B8" s="687" t="s">
        <v>308</v>
      </c>
      <c r="C8" s="688" t="n">
        <v>0.058</v>
      </c>
      <c r="D8" s="689" t="n">
        <v>0.042</v>
      </c>
      <c r="E8" s="689" t="n">
        <v>0.023</v>
      </c>
      <c r="F8" s="690" t="n">
        <v>0</v>
      </c>
      <c r="G8" s="688" t="n">
        <v>0.021</v>
      </c>
      <c r="H8" s="689" t="n">
        <v>0.015</v>
      </c>
      <c r="I8" s="690" t="n">
        <v>0</v>
      </c>
      <c r="J8" s="688" t="n">
        <v>0.011</v>
      </c>
      <c r="K8" s="690" t="n">
        <v>0</v>
      </c>
      <c r="L8" s="691" t="n">
        <v>0.1</v>
      </c>
      <c r="M8" s="692" t="n">
        <v>0.094</v>
      </c>
      <c r="N8" s="692" t="n">
        <v>0.079</v>
      </c>
      <c r="O8" s="692" t="n">
        <v>0.063</v>
      </c>
      <c r="P8" s="692" t="n">
        <v>0.089</v>
      </c>
      <c r="Q8" s="692" t="n">
        <v>0.084</v>
      </c>
      <c r="R8" s="692" t="n">
        <v>0.083</v>
      </c>
      <c r="S8" s="692" t="n">
        <v>0.078</v>
      </c>
      <c r="T8" s="692" t="n">
        <v>0.073</v>
      </c>
      <c r="U8" s="692" t="n">
        <v>0.067</v>
      </c>
      <c r="V8" s="692" t="n">
        <v>0.065</v>
      </c>
      <c r="W8" s="692" t="n">
        <v>0.068</v>
      </c>
      <c r="X8" s="692" t="n">
        <v>0.059</v>
      </c>
      <c r="Y8" s="692" t="n">
        <v>0.054</v>
      </c>
      <c r="Z8" s="692" t="n">
        <v>0.052</v>
      </c>
      <c r="AA8" s="692" t="n">
        <v>0.048</v>
      </c>
      <c r="AB8" s="692" t="n">
        <v>0.044</v>
      </c>
      <c r="AC8" s="693" t="n">
        <v>0.033</v>
      </c>
      <c r="AD8" s="694" t="n">
        <v>0</v>
      </c>
      <c r="AE8" s="695" t="n">
        <v>0.01</v>
      </c>
      <c r="AF8" s="646"/>
      <c r="AG8" s="707" t="s">
        <v>307</v>
      </c>
      <c r="AH8" s="696" t="s">
        <v>308</v>
      </c>
      <c r="AI8" s="697" t="n">
        <f aca="false">J8/L8</f>
        <v>0.11</v>
      </c>
      <c r="AJ8" s="698" t="n">
        <f aca="false">J8/M8</f>
        <v>0.117021276595745</v>
      </c>
      <c r="AK8" s="698" t="n">
        <f aca="false">J8/N8</f>
        <v>0.139240506329114</v>
      </c>
      <c r="AL8" s="699" t="n">
        <f aca="false">J8/O8</f>
        <v>0.174603174603175</v>
      </c>
      <c r="AM8" s="646"/>
      <c r="AN8" s="646"/>
      <c r="AO8" s="646"/>
      <c r="AR8" s="707" t="s">
        <v>307</v>
      </c>
      <c r="AS8" s="696" t="s">
        <v>308</v>
      </c>
      <c r="AT8" s="701" t="n">
        <f aca="false">O8/L8</f>
        <v>0.63</v>
      </c>
      <c r="AU8" s="702" t="n">
        <f aca="false">O8/M8</f>
        <v>0.670212765957447</v>
      </c>
      <c r="AV8" s="702" t="n">
        <f aca="false">O8/N8</f>
        <v>0.79746835443038</v>
      </c>
      <c r="AW8" s="703" t="n">
        <f aca="false">O8/O8</f>
        <v>1</v>
      </c>
      <c r="AY8" s="704" t="s">
        <v>288</v>
      </c>
      <c r="BA8" s="705" t="s">
        <v>307</v>
      </c>
      <c r="BB8" s="706" t="s">
        <v>267</v>
      </c>
    </row>
    <row r="9" customFormat="false" ht="12.75" hidden="false" customHeight="false" outlineLevel="0" collapsed="false">
      <c r="A9" s="686" t="s">
        <v>309</v>
      </c>
      <c r="B9" s="687" t="s">
        <v>310</v>
      </c>
      <c r="C9" s="688" t="n">
        <v>0.058</v>
      </c>
      <c r="D9" s="689" t="n">
        <v>0.042</v>
      </c>
      <c r="E9" s="689" t="n">
        <v>0.023</v>
      </c>
      <c r="F9" s="690" t="n">
        <v>0</v>
      </c>
      <c r="G9" s="688" t="n">
        <v>0.021</v>
      </c>
      <c r="H9" s="689" t="n">
        <v>0.015</v>
      </c>
      <c r="I9" s="690" t="n">
        <v>0</v>
      </c>
      <c r="J9" s="688" t="n">
        <v>0.011</v>
      </c>
      <c r="K9" s="690" t="n">
        <v>0</v>
      </c>
      <c r="L9" s="691" t="n">
        <v>0.1</v>
      </c>
      <c r="M9" s="692" t="n">
        <v>0.094</v>
      </c>
      <c r="N9" s="692" t="n">
        <v>0.079</v>
      </c>
      <c r="O9" s="692" t="n">
        <v>0.063</v>
      </c>
      <c r="P9" s="692" t="n">
        <v>0.089</v>
      </c>
      <c r="Q9" s="692" t="n">
        <v>0.084</v>
      </c>
      <c r="R9" s="692" t="n">
        <v>0.083</v>
      </c>
      <c r="S9" s="692" t="n">
        <v>0.078</v>
      </c>
      <c r="T9" s="692" t="n">
        <v>0.073</v>
      </c>
      <c r="U9" s="692" t="n">
        <v>0.067</v>
      </c>
      <c r="V9" s="692" t="n">
        <v>0.065</v>
      </c>
      <c r="W9" s="692" t="n">
        <v>0.068</v>
      </c>
      <c r="X9" s="692" t="n">
        <v>0.059</v>
      </c>
      <c r="Y9" s="692" t="n">
        <v>0.054</v>
      </c>
      <c r="Z9" s="692" t="n">
        <v>0.052</v>
      </c>
      <c r="AA9" s="692" t="n">
        <v>0.048</v>
      </c>
      <c r="AB9" s="692" t="n">
        <v>0.044</v>
      </c>
      <c r="AC9" s="693" t="n">
        <v>0.033</v>
      </c>
      <c r="AD9" s="694" t="n">
        <v>0</v>
      </c>
      <c r="AE9" s="695" t="n">
        <v>0.01</v>
      </c>
      <c r="AF9" s="646"/>
      <c r="AG9" s="686" t="s">
        <v>309</v>
      </c>
      <c r="AH9" s="696" t="s">
        <v>310</v>
      </c>
      <c r="AI9" s="697" t="n">
        <f aca="false">J9/L9</f>
        <v>0.11</v>
      </c>
      <c r="AJ9" s="698" t="n">
        <f aca="false">J9/M9</f>
        <v>0.117021276595745</v>
      </c>
      <c r="AK9" s="698" t="n">
        <f aca="false">J9/N9</f>
        <v>0.139240506329114</v>
      </c>
      <c r="AL9" s="699" t="n">
        <f aca="false">J9/O9</f>
        <v>0.174603174603175</v>
      </c>
      <c r="AM9" s="646"/>
      <c r="AN9" s="646"/>
      <c r="AO9" s="646"/>
      <c r="AR9" s="686" t="s">
        <v>309</v>
      </c>
      <c r="AS9" s="696" t="s">
        <v>310</v>
      </c>
      <c r="AT9" s="701" t="n">
        <f aca="false">O9/L9</f>
        <v>0.63</v>
      </c>
      <c r="AU9" s="702" t="n">
        <f aca="false">O9/M9</f>
        <v>0.670212765957447</v>
      </c>
      <c r="AV9" s="702" t="n">
        <f aca="false">O9/N9</f>
        <v>0.79746835443038</v>
      </c>
      <c r="AW9" s="703" t="n">
        <f aca="false">O9/O9</f>
        <v>1</v>
      </c>
      <c r="AY9" s="704" t="s">
        <v>290</v>
      </c>
      <c r="BA9" s="705" t="s">
        <v>309</v>
      </c>
      <c r="BB9" s="706" t="s">
        <v>311</v>
      </c>
    </row>
    <row r="10" customFormat="false" ht="12.75" hidden="false" customHeight="false" outlineLevel="0" collapsed="false">
      <c r="A10" s="686" t="s">
        <v>312</v>
      </c>
      <c r="B10" s="687" t="s">
        <v>313</v>
      </c>
      <c r="C10" s="688" t="n">
        <v>0.059</v>
      </c>
      <c r="D10" s="689" t="n">
        <v>0.043</v>
      </c>
      <c r="E10" s="689" t="n">
        <v>0.023</v>
      </c>
      <c r="F10" s="690" t="n">
        <v>0</v>
      </c>
      <c r="G10" s="688" t="n">
        <v>0.012</v>
      </c>
      <c r="H10" s="689" t="n">
        <v>0.01</v>
      </c>
      <c r="I10" s="690" t="n">
        <v>0</v>
      </c>
      <c r="J10" s="688" t="n">
        <v>0.011</v>
      </c>
      <c r="K10" s="690" t="n">
        <v>0</v>
      </c>
      <c r="L10" s="691" t="n">
        <v>0.092</v>
      </c>
      <c r="M10" s="692" t="n">
        <v>0.09</v>
      </c>
      <c r="N10" s="692" t="n">
        <v>0.08</v>
      </c>
      <c r="O10" s="692" t="n">
        <v>0.064</v>
      </c>
      <c r="P10" s="692" t="n">
        <v>0.081</v>
      </c>
      <c r="Q10" s="692" t="n">
        <v>0.076</v>
      </c>
      <c r="R10" s="692" t="n">
        <v>0.079</v>
      </c>
      <c r="S10" s="692" t="n">
        <v>0.074</v>
      </c>
      <c r="T10" s="692" t="n">
        <v>0.065</v>
      </c>
      <c r="U10" s="692" t="n">
        <v>0.063</v>
      </c>
      <c r="V10" s="692" t="n">
        <v>0.056</v>
      </c>
      <c r="W10" s="692" t="n">
        <v>0.069</v>
      </c>
      <c r="X10" s="692" t="n">
        <v>0.054</v>
      </c>
      <c r="Y10" s="692" t="n">
        <v>0.045</v>
      </c>
      <c r="Z10" s="692" t="n">
        <v>0.053</v>
      </c>
      <c r="AA10" s="692" t="n">
        <v>0.043</v>
      </c>
      <c r="AB10" s="692" t="n">
        <v>0.044</v>
      </c>
      <c r="AC10" s="693" t="n">
        <v>0.033</v>
      </c>
      <c r="AD10" s="694" t="n">
        <v>0</v>
      </c>
      <c r="AE10" s="695" t="n">
        <v>0.01</v>
      </c>
      <c r="AF10" s="646"/>
      <c r="AG10" s="686" t="s">
        <v>312</v>
      </c>
      <c r="AH10" s="696" t="s">
        <v>313</v>
      </c>
      <c r="AI10" s="697" t="n">
        <f aca="false">J10/L10</f>
        <v>0.119565217391304</v>
      </c>
      <c r="AJ10" s="698" t="n">
        <f aca="false">J10/M10</f>
        <v>0.122222222222222</v>
      </c>
      <c r="AK10" s="698" t="n">
        <f aca="false">J10/N10</f>
        <v>0.1375</v>
      </c>
      <c r="AL10" s="699" t="n">
        <f aca="false">J10/O10</f>
        <v>0.171875</v>
      </c>
      <c r="AM10" s="646"/>
      <c r="AN10" s="646"/>
      <c r="AO10" s="646"/>
      <c r="AR10" s="686" t="s">
        <v>312</v>
      </c>
      <c r="AS10" s="696" t="s">
        <v>313</v>
      </c>
      <c r="AT10" s="701" t="n">
        <f aca="false">O10/L10</f>
        <v>0.695652173913044</v>
      </c>
      <c r="AU10" s="702" t="n">
        <f aca="false">O10/M10</f>
        <v>0.711111111111111</v>
      </c>
      <c r="AV10" s="702" t="n">
        <f aca="false">O10/N10</f>
        <v>0.8</v>
      </c>
      <c r="AW10" s="703" t="n">
        <f aca="false">O10/O10</f>
        <v>1</v>
      </c>
      <c r="AY10" s="704" t="s">
        <v>292</v>
      </c>
      <c r="BA10" s="705" t="s">
        <v>312</v>
      </c>
      <c r="BB10" s="706" t="s">
        <v>267</v>
      </c>
    </row>
    <row r="11" customFormat="false" ht="12.75" hidden="false" customHeight="false" outlineLevel="0" collapsed="false">
      <c r="A11" s="686" t="s">
        <v>314</v>
      </c>
      <c r="B11" s="687" t="s">
        <v>315</v>
      </c>
      <c r="C11" s="688" t="n">
        <v>0.059</v>
      </c>
      <c r="D11" s="689" t="n">
        <v>0.043</v>
      </c>
      <c r="E11" s="689" t="n">
        <v>0.023</v>
      </c>
      <c r="F11" s="690" t="n">
        <v>0</v>
      </c>
      <c r="G11" s="688" t="n">
        <v>0.012</v>
      </c>
      <c r="H11" s="689" t="n">
        <v>0.01</v>
      </c>
      <c r="I11" s="690" t="n">
        <v>0</v>
      </c>
      <c r="J11" s="688" t="n">
        <v>0.011</v>
      </c>
      <c r="K11" s="690" t="n">
        <v>0</v>
      </c>
      <c r="L11" s="691" t="n">
        <v>0.092</v>
      </c>
      <c r="M11" s="692" t="n">
        <v>0.09</v>
      </c>
      <c r="N11" s="692" t="n">
        <v>0.08</v>
      </c>
      <c r="O11" s="692" t="n">
        <v>0.064</v>
      </c>
      <c r="P11" s="692" t="n">
        <v>0.081</v>
      </c>
      <c r="Q11" s="692" t="n">
        <v>0.076</v>
      </c>
      <c r="R11" s="692" t="n">
        <v>0.079</v>
      </c>
      <c r="S11" s="692" t="n">
        <v>0.074</v>
      </c>
      <c r="T11" s="692" t="n">
        <v>0.065</v>
      </c>
      <c r="U11" s="692" t="n">
        <v>0.063</v>
      </c>
      <c r="V11" s="692" t="n">
        <v>0.056</v>
      </c>
      <c r="W11" s="692" t="n">
        <v>0.069</v>
      </c>
      <c r="X11" s="692" t="n">
        <v>0.054</v>
      </c>
      <c r="Y11" s="692" t="n">
        <v>0.045</v>
      </c>
      <c r="Z11" s="692" t="n">
        <v>0.053</v>
      </c>
      <c r="AA11" s="692" t="n">
        <v>0.043</v>
      </c>
      <c r="AB11" s="692" t="n">
        <v>0.044</v>
      </c>
      <c r="AC11" s="693" t="n">
        <v>0.033</v>
      </c>
      <c r="AD11" s="694" t="n">
        <v>0</v>
      </c>
      <c r="AE11" s="695" t="n">
        <v>0.01</v>
      </c>
      <c r="AF11" s="646"/>
      <c r="AG11" s="686" t="s">
        <v>314</v>
      </c>
      <c r="AH11" s="696" t="s">
        <v>315</v>
      </c>
      <c r="AI11" s="697" t="n">
        <f aca="false">J11/L11</f>
        <v>0.119565217391304</v>
      </c>
      <c r="AJ11" s="698" t="n">
        <f aca="false">J11/M11</f>
        <v>0.122222222222222</v>
      </c>
      <c r="AK11" s="698" t="n">
        <f aca="false">J11/N11</f>
        <v>0.1375</v>
      </c>
      <c r="AL11" s="699" t="n">
        <f aca="false">J11/O11</f>
        <v>0.171875</v>
      </c>
      <c r="AM11" s="646"/>
      <c r="AN11" s="646"/>
      <c r="AO11" s="646"/>
      <c r="AR11" s="686" t="s">
        <v>314</v>
      </c>
      <c r="AS11" s="696" t="s">
        <v>315</v>
      </c>
      <c r="AT11" s="701" t="n">
        <f aca="false">O11/L11</f>
        <v>0.695652173913044</v>
      </c>
      <c r="AU11" s="702" t="n">
        <f aca="false">O11/M11</f>
        <v>0.711111111111111</v>
      </c>
      <c r="AV11" s="702" t="n">
        <f aca="false">O11/N11</f>
        <v>0.8</v>
      </c>
      <c r="AW11" s="703" t="n">
        <f aca="false">O11/O11</f>
        <v>1</v>
      </c>
      <c r="AY11" s="704" t="s">
        <v>293</v>
      </c>
      <c r="BA11" s="705" t="s">
        <v>314</v>
      </c>
      <c r="BB11" s="706" t="s">
        <v>267</v>
      </c>
    </row>
    <row r="12" customFormat="false" ht="12.75" hidden="false" customHeight="false" outlineLevel="0" collapsed="false">
      <c r="A12" s="686" t="s">
        <v>316</v>
      </c>
      <c r="B12" s="687" t="s">
        <v>317</v>
      </c>
      <c r="C12" s="688" t="n">
        <v>0.047</v>
      </c>
      <c r="D12" s="689" t="n">
        <v>0.034</v>
      </c>
      <c r="E12" s="689" t="n">
        <v>0.019</v>
      </c>
      <c r="F12" s="690" t="n">
        <v>0</v>
      </c>
      <c r="G12" s="688" t="n">
        <v>0.02</v>
      </c>
      <c r="H12" s="689" t="n">
        <v>0.017</v>
      </c>
      <c r="I12" s="690" t="n">
        <v>0</v>
      </c>
      <c r="J12" s="688" t="n">
        <v>0.01</v>
      </c>
      <c r="K12" s="690" t="n">
        <v>0</v>
      </c>
      <c r="L12" s="691" t="n">
        <v>0.086</v>
      </c>
      <c r="M12" s="692" t="n">
        <v>0.083</v>
      </c>
      <c r="N12" s="692" t="n">
        <v>0.066</v>
      </c>
      <c r="O12" s="692" t="n">
        <v>0.053</v>
      </c>
      <c r="P12" s="692" t="n">
        <v>0.076</v>
      </c>
      <c r="Q12" s="692" t="n">
        <v>0.073</v>
      </c>
      <c r="R12" s="692" t="n">
        <v>0.073</v>
      </c>
      <c r="S12" s="692" t="n">
        <v>0.07</v>
      </c>
      <c r="T12" s="692" t="n">
        <v>0.063</v>
      </c>
      <c r="U12" s="692" t="n">
        <v>0.06</v>
      </c>
      <c r="V12" s="692" t="n">
        <v>0.058</v>
      </c>
      <c r="W12" s="692" t="n">
        <v>0.056</v>
      </c>
      <c r="X12" s="692" t="n">
        <v>0.055</v>
      </c>
      <c r="Y12" s="692" t="n">
        <v>0.048</v>
      </c>
      <c r="Z12" s="692" t="n">
        <v>0.043</v>
      </c>
      <c r="AA12" s="692" t="n">
        <v>0.045</v>
      </c>
      <c r="AB12" s="692" t="n">
        <v>0.038</v>
      </c>
      <c r="AC12" s="693" t="n">
        <v>0.028</v>
      </c>
      <c r="AD12" s="694" t="n">
        <v>0</v>
      </c>
      <c r="AE12" s="695" t="n">
        <v>0.009</v>
      </c>
      <c r="AF12" s="646"/>
      <c r="AG12" s="686" t="s">
        <v>316</v>
      </c>
      <c r="AH12" s="696" t="s">
        <v>317</v>
      </c>
      <c r="AI12" s="697" t="n">
        <f aca="false">J12/L12</f>
        <v>0.116279069767442</v>
      </c>
      <c r="AJ12" s="698" t="n">
        <f aca="false">J12/M12</f>
        <v>0.120481927710843</v>
      </c>
      <c r="AK12" s="698" t="n">
        <f aca="false">J12/N12</f>
        <v>0.151515151515152</v>
      </c>
      <c r="AL12" s="699" t="n">
        <f aca="false">J12/O12</f>
        <v>0.188679245283019</v>
      </c>
      <c r="AM12" s="646"/>
      <c r="AN12" s="646"/>
      <c r="AO12" s="646"/>
      <c r="AR12" s="686" t="s">
        <v>316</v>
      </c>
      <c r="AS12" s="696" t="s">
        <v>317</v>
      </c>
      <c r="AT12" s="701" t="n">
        <f aca="false">O12/L12</f>
        <v>0.616279069767442</v>
      </c>
      <c r="AU12" s="702" t="n">
        <f aca="false">O12/M12</f>
        <v>0.63855421686747</v>
      </c>
      <c r="AV12" s="702" t="n">
        <f aca="false">O12/N12</f>
        <v>0.803030303030303</v>
      </c>
      <c r="AW12" s="703" t="n">
        <f aca="false">O12/O12</f>
        <v>1</v>
      </c>
      <c r="AY12" s="704" t="s">
        <v>294</v>
      </c>
      <c r="BA12" s="705" t="s">
        <v>316</v>
      </c>
      <c r="BB12" s="706" t="s">
        <v>267</v>
      </c>
    </row>
    <row r="13" customFormat="false" ht="13.5" hidden="false" customHeight="false" outlineLevel="0" collapsed="false">
      <c r="A13" s="686" t="s">
        <v>318</v>
      </c>
      <c r="B13" s="687" t="s">
        <v>319</v>
      </c>
      <c r="C13" s="688" t="n">
        <v>0.047</v>
      </c>
      <c r="D13" s="689" t="n">
        <v>0.034</v>
      </c>
      <c r="E13" s="689" t="n">
        <v>0.019</v>
      </c>
      <c r="F13" s="690" t="n">
        <v>0</v>
      </c>
      <c r="G13" s="688" t="n">
        <v>0.02</v>
      </c>
      <c r="H13" s="689" t="n">
        <v>0.017</v>
      </c>
      <c r="I13" s="690" t="n">
        <v>0</v>
      </c>
      <c r="J13" s="688" t="n">
        <v>0.01</v>
      </c>
      <c r="K13" s="690" t="n">
        <v>0</v>
      </c>
      <c r="L13" s="691" t="n">
        <v>0.086</v>
      </c>
      <c r="M13" s="692" t="n">
        <v>0.083</v>
      </c>
      <c r="N13" s="692" t="n">
        <v>0.066</v>
      </c>
      <c r="O13" s="692" t="n">
        <v>0.053</v>
      </c>
      <c r="P13" s="692" t="n">
        <v>0.076</v>
      </c>
      <c r="Q13" s="692" t="n">
        <v>0.073</v>
      </c>
      <c r="R13" s="692" t="n">
        <v>0.073</v>
      </c>
      <c r="S13" s="692" t="n">
        <v>0.07</v>
      </c>
      <c r="T13" s="692" t="n">
        <v>0.063</v>
      </c>
      <c r="U13" s="692" t="n">
        <v>0.06</v>
      </c>
      <c r="V13" s="692" t="n">
        <v>0.058</v>
      </c>
      <c r="W13" s="692" t="n">
        <v>0.056</v>
      </c>
      <c r="X13" s="692" t="n">
        <v>0.055</v>
      </c>
      <c r="Y13" s="692" t="n">
        <v>0.048</v>
      </c>
      <c r="Z13" s="692" t="n">
        <v>0.043</v>
      </c>
      <c r="AA13" s="692" t="n">
        <v>0.045</v>
      </c>
      <c r="AB13" s="692" t="n">
        <v>0.038</v>
      </c>
      <c r="AC13" s="693" t="n">
        <v>0.028</v>
      </c>
      <c r="AD13" s="694" t="n">
        <v>0</v>
      </c>
      <c r="AE13" s="695" t="n">
        <v>0.009</v>
      </c>
      <c r="AF13" s="646"/>
      <c r="AG13" s="686" t="s">
        <v>318</v>
      </c>
      <c r="AH13" s="696" t="s">
        <v>319</v>
      </c>
      <c r="AI13" s="697" t="n">
        <f aca="false">J13/L13</f>
        <v>0.116279069767442</v>
      </c>
      <c r="AJ13" s="698" t="n">
        <f aca="false">J13/M13</f>
        <v>0.120481927710843</v>
      </c>
      <c r="AK13" s="698" t="n">
        <f aca="false">J13/N13</f>
        <v>0.151515151515152</v>
      </c>
      <c r="AL13" s="699" t="n">
        <f aca="false">J13/O13</f>
        <v>0.188679245283019</v>
      </c>
      <c r="AM13" s="646"/>
      <c r="AN13" s="646"/>
      <c r="AO13" s="646"/>
      <c r="AR13" s="686" t="s">
        <v>318</v>
      </c>
      <c r="AS13" s="696" t="s">
        <v>319</v>
      </c>
      <c r="AT13" s="701" t="n">
        <f aca="false">O13/L13</f>
        <v>0.616279069767442</v>
      </c>
      <c r="AU13" s="702" t="n">
        <f aca="false">O13/M13</f>
        <v>0.63855421686747</v>
      </c>
      <c r="AV13" s="702" t="n">
        <f aca="false">O13/N13</f>
        <v>0.803030303030303</v>
      </c>
      <c r="AW13" s="703" t="n">
        <f aca="false">O13/O13</f>
        <v>1</v>
      </c>
      <c r="AY13" s="708" t="s">
        <v>296</v>
      </c>
      <c r="BA13" s="705" t="s">
        <v>318</v>
      </c>
      <c r="BB13" s="706" t="s">
        <v>311</v>
      </c>
    </row>
    <row r="14" customFormat="false" ht="12.75" hidden="false" customHeight="false" outlineLevel="0" collapsed="false">
      <c r="A14" s="686" t="s">
        <v>320</v>
      </c>
      <c r="B14" s="687" t="s">
        <v>321</v>
      </c>
      <c r="C14" s="688" t="n">
        <v>0.082</v>
      </c>
      <c r="D14" s="689" t="n">
        <v>0.06</v>
      </c>
      <c r="E14" s="689" t="n">
        <v>0.033</v>
      </c>
      <c r="F14" s="690" t="n">
        <v>0</v>
      </c>
      <c r="G14" s="688" t="n">
        <v>0.018</v>
      </c>
      <c r="H14" s="689" t="n">
        <v>0.012</v>
      </c>
      <c r="I14" s="690" t="n">
        <v>0</v>
      </c>
      <c r="J14" s="688" t="n">
        <v>0.015</v>
      </c>
      <c r="K14" s="690" t="n">
        <v>0</v>
      </c>
      <c r="L14" s="691" t="n">
        <v>0.128</v>
      </c>
      <c r="M14" s="692" t="n">
        <v>0.122</v>
      </c>
      <c r="N14" s="692" t="n">
        <v>0.11</v>
      </c>
      <c r="O14" s="692" t="n">
        <v>0.088</v>
      </c>
      <c r="P14" s="692" t="n">
        <v>0.113</v>
      </c>
      <c r="Q14" s="692" t="n">
        <v>0.106</v>
      </c>
      <c r="R14" s="692" t="n">
        <v>0.107</v>
      </c>
      <c r="S14" s="692" t="n">
        <v>0.1</v>
      </c>
      <c r="T14" s="692" t="n">
        <v>0.091</v>
      </c>
      <c r="U14" s="692" t="n">
        <v>0.085</v>
      </c>
      <c r="V14" s="692" t="n">
        <v>0.079</v>
      </c>
      <c r="W14" s="692" t="n">
        <v>0.095</v>
      </c>
      <c r="X14" s="692" t="n">
        <v>0.073</v>
      </c>
      <c r="Y14" s="692" t="n">
        <v>0.064</v>
      </c>
      <c r="Z14" s="692" t="n">
        <v>0.073</v>
      </c>
      <c r="AA14" s="692" t="n">
        <v>0.058</v>
      </c>
      <c r="AB14" s="692" t="n">
        <v>0.061</v>
      </c>
      <c r="AC14" s="693" t="n">
        <v>0.046</v>
      </c>
      <c r="AD14" s="694" t="n">
        <v>0</v>
      </c>
      <c r="AE14" s="695" t="n">
        <v>0.013</v>
      </c>
      <c r="AF14" s="646"/>
      <c r="AG14" s="686" t="s">
        <v>320</v>
      </c>
      <c r="AH14" s="696" t="s">
        <v>321</v>
      </c>
      <c r="AI14" s="697" t="n">
        <f aca="false">J14/L14</f>
        <v>0.1171875</v>
      </c>
      <c r="AJ14" s="698" t="n">
        <f aca="false">J14/M14</f>
        <v>0.122950819672131</v>
      </c>
      <c r="AK14" s="698" t="n">
        <f aca="false">J14/N14</f>
        <v>0.136363636363636</v>
      </c>
      <c r="AL14" s="699" t="n">
        <f aca="false">J14/O14</f>
        <v>0.170454545454545</v>
      </c>
      <c r="AM14" s="646"/>
      <c r="AN14" s="646"/>
      <c r="AO14" s="646"/>
      <c r="AR14" s="686" t="s">
        <v>320</v>
      </c>
      <c r="AS14" s="696" t="s">
        <v>321</v>
      </c>
      <c r="AT14" s="701" t="n">
        <f aca="false">O14/L14</f>
        <v>0.6875</v>
      </c>
      <c r="AU14" s="702" t="n">
        <f aca="false">O14/M14</f>
        <v>0.721311475409836</v>
      </c>
      <c r="AV14" s="702" t="n">
        <f aca="false">O14/N14</f>
        <v>0.8</v>
      </c>
      <c r="AW14" s="703" t="n">
        <f aca="false">O14/O14</f>
        <v>1</v>
      </c>
      <c r="BA14" s="705" t="s">
        <v>320</v>
      </c>
      <c r="BB14" s="706" t="s">
        <v>267</v>
      </c>
    </row>
    <row r="15" customFormat="false" ht="12.75" hidden="false" customHeight="false" outlineLevel="0" collapsed="false">
      <c r="A15" s="686" t="s">
        <v>322</v>
      </c>
      <c r="B15" s="687" t="s">
        <v>323</v>
      </c>
      <c r="C15" s="688" t="n">
        <v>0.082</v>
      </c>
      <c r="D15" s="689" t="n">
        <v>0.06</v>
      </c>
      <c r="E15" s="689" t="n">
        <v>0.033</v>
      </c>
      <c r="F15" s="690" t="n">
        <v>0</v>
      </c>
      <c r="G15" s="688" t="n">
        <v>0.018</v>
      </c>
      <c r="H15" s="689" t="n">
        <v>0.012</v>
      </c>
      <c r="I15" s="690" t="n">
        <v>0</v>
      </c>
      <c r="J15" s="688" t="n">
        <v>0.015</v>
      </c>
      <c r="K15" s="690" t="n">
        <v>0</v>
      </c>
      <c r="L15" s="691" t="n">
        <v>0.128</v>
      </c>
      <c r="M15" s="692" t="n">
        <v>0.122</v>
      </c>
      <c r="N15" s="692" t="n">
        <v>0.11</v>
      </c>
      <c r="O15" s="692" t="n">
        <v>0.088</v>
      </c>
      <c r="P15" s="692" t="n">
        <v>0.113</v>
      </c>
      <c r="Q15" s="692" t="n">
        <v>0.106</v>
      </c>
      <c r="R15" s="692" t="n">
        <v>0.107</v>
      </c>
      <c r="S15" s="692" t="n">
        <v>0.1</v>
      </c>
      <c r="T15" s="692" t="n">
        <v>0.091</v>
      </c>
      <c r="U15" s="692" t="n">
        <v>0.085</v>
      </c>
      <c r="V15" s="692" t="n">
        <v>0.079</v>
      </c>
      <c r="W15" s="692" t="n">
        <v>0.095</v>
      </c>
      <c r="X15" s="692" t="n">
        <v>0.073</v>
      </c>
      <c r="Y15" s="692" t="n">
        <v>0.064</v>
      </c>
      <c r="Z15" s="692" t="n">
        <v>0.073</v>
      </c>
      <c r="AA15" s="692" t="n">
        <v>0.058</v>
      </c>
      <c r="AB15" s="692" t="n">
        <v>0.061</v>
      </c>
      <c r="AC15" s="693" t="n">
        <v>0.046</v>
      </c>
      <c r="AD15" s="694" t="n">
        <v>0</v>
      </c>
      <c r="AE15" s="695" t="n">
        <v>0.013</v>
      </c>
      <c r="AF15" s="646"/>
      <c r="AG15" s="686" t="s">
        <v>322</v>
      </c>
      <c r="AH15" s="696" t="s">
        <v>323</v>
      </c>
      <c r="AI15" s="697" t="n">
        <f aca="false">J15/L15</f>
        <v>0.1171875</v>
      </c>
      <c r="AJ15" s="698" t="n">
        <f aca="false">J15/M15</f>
        <v>0.122950819672131</v>
      </c>
      <c r="AK15" s="698" t="n">
        <f aca="false">J15/N15</f>
        <v>0.136363636363636</v>
      </c>
      <c r="AL15" s="699" t="n">
        <f aca="false">J15/O15</f>
        <v>0.170454545454545</v>
      </c>
      <c r="AM15" s="646"/>
      <c r="AN15" s="646"/>
      <c r="AO15" s="646"/>
      <c r="AR15" s="686" t="s">
        <v>322</v>
      </c>
      <c r="AS15" s="696" t="s">
        <v>323</v>
      </c>
      <c r="AT15" s="701" t="n">
        <f aca="false">O15/L15</f>
        <v>0.6875</v>
      </c>
      <c r="AU15" s="702" t="n">
        <f aca="false">O15/M15</f>
        <v>0.721311475409836</v>
      </c>
      <c r="AV15" s="702" t="n">
        <f aca="false">O15/N15</f>
        <v>0.8</v>
      </c>
      <c r="AW15" s="703" t="n">
        <f aca="false">O15/O15</f>
        <v>1</v>
      </c>
      <c r="BA15" s="705" t="s">
        <v>322</v>
      </c>
      <c r="BB15" s="706" t="s">
        <v>311</v>
      </c>
    </row>
    <row r="16" customFormat="false" ht="12.75" hidden="false" customHeight="false" outlineLevel="0" collapsed="false">
      <c r="A16" s="686" t="s">
        <v>324</v>
      </c>
      <c r="B16" s="687" t="s">
        <v>325</v>
      </c>
      <c r="C16" s="688" t="n">
        <v>0.082</v>
      </c>
      <c r="D16" s="689" t="n">
        <v>0.06</v>
      </c>
      <c r="E16" s="689" t="n">
        <v>0.033</v>
      </c>
      <c r="F16" s="690" t="n">
        <v>0</v>
      </c>
      <c r="G16" s="688" t="n">
        <v>0.018</v>
      </c>
      <c r="H16" s="689" t="n">
        <v>0.012</v>
      </c>
      <c r="I16" s="690" t="n">
        <v>0</v>
      </c>
      <c r="J16" s="688" t="n">
        <v>0.015</v>
      </c>
      <c r="K16" s="690" t="n">
        <v>0</v>
      </c>
      <c r="L16" s="691" t="n">
        <v>0.128</v>
      </c>
      <c r="M16" s="692" t="n">
        <v>0.122</v>
      </c>
      <c r="N16" s="692" t="n">
        <v>0.11</v>
      </c>
      <c r="O16" s="692" t="n">
        <v>0.088</v>
      </c>
      <c r="P16" s="692" t="n">
        <v>0.113</v>
      </c>
      <c r="Q16" s="692" t="n">
        <v>0.106</v>
      </c>
      <c r="R16" s="692" t="n">
        <v>0.107</v>
      </c>
      <c r="S16" s="692" t="n">
        <v>0.1</v>
      </c>
      <c r="T16" s="692" t="n">
        <v>0.091</v>
      </c>
      <c r="U16" s="692" t="n">
        <v>0.085</v>
      </c>
      <c r="V16" s="692" t="n">
        <v>0.079</v>
      </c>
      <c r="W16" s="692" t="n">
        <v>0.095</v>
      </c>
      <c r="X16" s="692" t="n">
        <v>0.073</v>
      </c>
      <c r="Y16" s="692" t="n">
        <v>0.064</v>
      </c>
      <c r="Z16" s="692" t="n">
        <v>0.073</v>
      </c>
      <c r="AA16" s="692" t="n">
        <v>0.058</v>
      </c>
      <c r="AB16" s="692" t="n">
        <v>0.061</v>
      </c>
      <c r="AC16" s="693" t="n">
        <v>0.046</v>
      </c>
      <c r="AD16" s="694" t="n">
        <v>0</v>
      </c>
      <c r="AE16" s="695" t="n">
        <v>0.013</v>
      </c>
      <c r="AF16" s="646"/>
      <c r="AG16" s="686" t="s">
        <v>324</v>
      </c>
      <c r="AH16" s="696" t="s">
        <v>325</v>
      </c>
      <c r="AI16" s="697" t="n">
        <f aca="false">J16/L16</f>
        <v>0.1171875</v>
      </c>
      <c r="AJ16" s="698" t="n">
        <f aca="false">J16/M16</f>
        <v>0.122950819672131</v>
      </c>
      <c r="AK16" s="698" t="n">
        <f aca="false">J16/N16</f>
        <v>0.136363636363636</v>
      </c>
      <c r="AL16" s="699" t="n">
        <f aca="false">J16/O16</f>
        <v>0.170454545454545</v>
      </c>
      <c r="AM16" s="646"/>
      <c r="AN16" s="646"/>
      <c r="AO16" s="646"/>
      <c r="AR16" s="686" t="s">
        <v>324</v>
      </c>
      <c r="AS16" s="696" t="s">
        <v>325</v>
      </c>
      <c r="AT16" s="701" t="n">
        <f aca="false">O16/L16</f>
        <v>0.6875</v>
      </c>
      <c r="AU16" s="702" t="n">
        <f aca="false">O16/M16</f>
        <v>0.721311475409836</v>
      </c>
      <c r="AV16" s="702" t="n">
        <f aca="false">O16/N16</f>
        <v>0.8</v>
      </c>
      <c r="AW16" s="703" t="n">
        <f aca="false">O16/O16</f>
        <v>1</v>
      </c>
      <c r="BA16" s="705" t="s">
        <v>324</v>
      </c>
      <c r="BB16" s="706" t="s">
        <v>311</v>
      </c>
    </row>
    <row r="17" customFormat="false" ht="12.75" hidden="false" customHeight="false" outlineLevel="0" collapsed="false">
      <c r="A17" s="686" t="s">
        <v>326</v>
      </c>
      <c r="B17" s="687" t="s">
        <v>327</v>
      </c>
      <c r="C17" s="688" t="n">
        <v>0.082</v>
      </c>
      <c r="D17" s="689" t="n">
        <v>0.06</v>
      </c>
      <c r="E17" s="689" t="n">
        <v>0.033</v>
      </c>
      <c r="F17" s="690" t="n">
        <v>0</v>
      </c>
      <c r="G17" s="688" t="n">
        <v>0.018</v>
      </c>
      <c r="H17" s="689" t="n">
        <v>0.012</v>
      </c>
      <c r="I17" s="690" t="n">
        <v>0</v>
      </c>
      <c r="J17" s="688" t="n">
        <v>0.015</v>
      </c>
      <c r="K17" s="690" t="n">
        <v>0</v>
      </c>
      <c r="L17" s="691" t="n">
        <v>0.128</v>
      </c>
      <c r="M17" s="692" t="n">
        <v>0.122</v>
      </c>
      <c r="N17" s="692" t="n">
        <v>0.11</v>
      </c>
      <c r="O17" s="692" t="n">
        <v>0.088</v>
      </c>
      <c r="P17" s="692" t="n">
        <v>0.113</v>
      </c>
      <c r="Q17" s="692" t="n">
        <v>0.106</v>
      </c>
      <c r="R17" s="692" t="n">
        <v>0.107</v>
      </c>
      <c r="S17" s="692" t="n">
        <v>0.1</v>
      </c>
      <c r="T17" s="692" t="n">
        <v>0.091</v>
      </c>
      <c r="U17" s="692" t="n">
        <v>0.085</v>
      </c>
      <c r="V17" s="692" t="n">
        <v>0.079</v>
      </c>
      <c r="W17" s="692" t="n">
        <v>0.095</v>
      </c>
      <c r="X17" s="692" t="n">
        <v>0.073</v>
      </c>
      <c r="Y17" s="692" t="n">
        <v>0.064</v>
      </c>
      <c r="Z17" s="692" t="n">
        <v>0.073</v>
      </c>
      <c r="AA17" s="692" t="n">
        <v>0.058</v>
      </c>
      <c r="AB17" s="692" t="n">
        <v>0.061</v>
      </c>
      <c r="AC17" s="693" t="n">
        <v>0.046</v>
      </c>
      <c r="AD17" s="694" t="n">
        <v>0</v>
      </c>
      <c r="AE17" s="695" t="n">
        <v>0.013</v>
      </c>
      <c r="AF17" s="646"/>
      <c r="AG17" s="686" t="s">
        <v>326</v>
      </c>
      <c r="AH17" s="696" t="s">
        <v>327</v>
      </c>
      <c r="AI17" s="697" t="n">
        <f aca="false">J17/L17</f>
        <v>0.1171875</v>
      </c>
      <c r="AJ17" s="698" t="n">
        <f aca="false">J17/M17</f>
        <v>0.122950819672131</v>
      </c>
      <c r="AK17" s="698" t="n">
        <f aca="false">J17/N17</f>
        <v>0.136363636363636</v>
      </c>
      <c r="AL17" s="699" t="n">
        <f aca="false">J17/O17</f>
        <v>0.170454545454545</v>
      </c>
      <c r="AM17" s="646"/>
      <c r="AN17" s="646"/>
      <c r="AO17" s="646"/>
      <c r="AR17" s="686" t="s">
        <v>326</v>
      </c>
      <c r="AS17" s="696" t="s">
        <v>327</v>
      </c>
      <c r="AT17" s="701" t="n">
        <f aca="false">O17/L17</f>
        <v>0.6875</v>
      </c>
      <c r="AU17" s="702" t="n">
        <f aca="false">O17/M17</f>
        <v>0.721311475409836</v>
      </c>
      <c r="AV17" s="702" t="n">
        <f aca="false">O17/N17</f>
        <v>0.8</v>
      </c>
      <c r="AW17" s="703" t="n">
        <f aca="false">O17/O17</f>
        <v>1</v>
      </c>
      <c r="BA17" s="705" t="s">
        <v>326</v>
      </c>
      <c r="BB17" s="706" t="s">
        <v>267</v>
      </c>
    </row>
    <row r="18" customFormat="false" ht="12.75" hidden="false" customHeight="false" outlineLevel="0" collapsed="false">
      <c r="A18" s="686" t="s">
        <v>328</v>
      </c>
      <c r="B18" s="687" t="s">
        <v>329</v>
      </c>
      <c r="C18" s="688" t="n">
        <v>0.082</v>
      </c>
      <c r="D18" s="689" t="n">
        <v>0.06</v>
      </c>
      <c r="E18" s="689" t="n">
        <v>0.033</v>
      </c>
      <c r="F18" s="690" t="n">
        <v>0</v>
      </c>
      <c r="G18" s="688" t="n">
        <v>0.018</v>
      </c>
      <c r="H18" s="689" t="n">
        <v>0.012</v>
      </c>
      <c r="I18" s="690" t="n">
        <v>0</v>
      </c>
      <c r="J18" s="688" t="n">
        <v>0.015</v>
      </c>
      <c r="K18" s="690" t="n">
        <v>0</v>
      </c>
      <c r="L18" s="691" t="n">
        <v>0.128</v>
      </c>
      <c r="M18" s="692" t="n">
        <v>0.122</v>
      </c>
      <c r="N18" s="692" t="n">
        <v>0.11</v>
      </c>
      <c r="O18" s="692" t="n">
        <v>0.088</v>
      </c>
      <c r="P18" s="692" t="n">
        <v>0.113</v>
      </c>
      <c r="Q18" s="692" t="n">
        <v>0.106</v>
      </c>
      <c r="R18" s="692" t="n">
        <v>0.107</v>
      </c>
      <c r="S18" s="692" t="n">
        <v>0.1</v>
      </c>
      <c r="T18" s="692" t="n">
        <v>0.091</v>
      </c>
      <c r="U18" s="692" t="n">
        <v>0.085</v>
      </c>
      <c r="V18" s="692" t="n">
        <v>0.079</v>
      </c>
      <c r="W18" s="692" t="n">
        <v>0.095</v>
      </c>
      <c r="X18" s="692" t="n">
        <v>0.073</v>
      </c>
      <c r="Y18" s="692" t="n">
        <v>0.064</v>
      </c>
      <c r="Z18" s="692" t="n">
        <v>0.073</v>
      </c>
      <c r="AA18" s="692" t="n">
        <v>0.058</v>
      </c>
      <c r="AB18" s="692" t="n">
        <v>0.061</v>
      </c>
      <c r="AC18" s="693" t="n">
        <v>0.046</v>
      </c>
      <c r="AD18" s="694" t="n">
        <v>0</v>
      </c>
      <c r="AE18" s="695" t="n">
        <v>0.013</v>
      </c>
      <c r="AF18" s="646"/>
      <c r="AG18" s="686" t="s">
        <v>328</v>
      </c>
      <c r="AH18" s="696" t="s">
        <v>329</v>
      </c>
      <c r="AI18" s="697" t="n">
        <f aca="false">J18/L18</f>
        <v>0.1171875</v>
      </c>
      <c r="AJ18" s="698" t="n">
        <f aca="false">J18/M18</f>
        <v>0.122950819672131</v>
      </c>
      <c r="AK18" s="698" t="n">
        <f aca="false">J18/N18</f>
        <v>0.136363636363636</v>
      </c>
      <c r="AL18" s="699" t="n">
        <f aca="false">J18/O18</f>
        <v>0.170454545454545</v>
      </c>
      <c r="AM18" s="646"/>
      <c r="AN18" s="646"/>
      <c r="AO18" s="646"/>
      <c r="AR18" s="686" t="s">
        <v>328</v>
      </c>
      <c r="AS18" s="696" t="s">
        <v>329</v>
      </c>
      <c r="AT18" s="701" t="n">
        <f aca="false">O18/L18</f>
        <v>0.6875</v>
      </c>
      <c r="AU18" s="702" t="n">
        <f aca="false">O18/M18</f>
        <v>0.721311475409836</v>
      </c>
      <c r="AV18" s="702" t="n">
        <f aca="false">O18/N18</f>
        <v>0.8</v>
      </c>
      <c r="AW18" s="703" t="n">
        <f aca="false">O18/O18</f>
        <v>1</v>
      </c>
      <c r="BA18" s="705" t="s">
        <v>328</v>
      </c>
      <c r="BB18" s="706" t="s">
        <v>311</v>
      </c>
    </row>
    <row r="19" customFormat="false" ht="12.75" hidden="false" customHeight="false" outlineLevel="0" collapsed="false">
      <c r="A19" s="686" t="s">
        <v>330</v>
      </c>
      <c r="B19" s="687" t="s">
        <v>331</v>
      </c>
      <c r="C19" s="688" t="n">
        <v>0.104</v>
      </c>
      <c r="D19" s="689" t="n">
        <v>0.076</v>
      </c>
      <c r="E19" s="689" t="n">
        <v>0.042</v>
      </c>
      <c r="F19" s="690" t="n">
        <v>0</v>
      </c>
      <c r="G19" s="688" t="n">
        <v>0.031</v>
      </c>
      <c r="H19" s="689" t="n">
        <v>0.024</v>
      </c>
      <c r="I19" s="690" t="n">
        <v>0</v>
      </c>
      <c r="J19" s="688" t="n">
        <v>0.023</v>
      </c>
      <c r="K19" s="690" t="n">
        <v>0</v>
      </c>
      <c r="L19" s="691" t="n">
        <v>0.181</v>
      </c>
      <c r="M19" s="692" t="n">
        <v>0.174</v>
      </c>
      <c r="N19" s="692" t="n">
        <v>0.15</v>
      </c>
      <c r="O19" s="692" t="n">
        <v>0.122</v>
      </c>
      <c r="P19" s="692" t="n">
        <v>0.158</v>
      </c>
      <c r="Q19" s="692" t="n">
        <v>0.153</v>
      </c>
      <c r="R19" s="692" t="n">
        <v>0.151</v>
      </c>
      <c r="S19" s="692" t="n">
        <v>0.146</v>
      </c>
      <c r="T19" s="692" t="n">
        <v>0.13</v>
      </c>
      <c r="U19" s="692" t="n">
        <v>0.123</v>
      </c>
      <c r="V19" s="692" t="n">
        <v>0.119</v>
      </c>
      <c r="W19" s="692" t="n">
        <v>0.127</v>
      </c>
      <c r="X19" s="692" t="n">
        <v>0.112</v>
      </c>
      <c r="Y19" s="692" t="n">
        <v>0.096</v>
      </c>
      <c r="Z19" s="692" t="n">
        <v>0.099</v>
      </c>
      <c r="AA19" s="692" t="n">
        <v>0.089</v>
      </c>
      <c r="AB19" s="692" t="n">
        <v>0.088</v>
      </c>
      <c r="AC19" s="693" t="n">
        <v>0.065</v>
      </c>
      <c r="AD19" s="694" t="n">
        <v>0</v>
      </c>
      <c r="AE19" s="695" t="n">
        <v>0.023</v>
      </c>
      <c r="AF19" s="646"/>
      <c r="AG19" s="686" t="s">
        <v>330</v>
      </c>
      <c r="AH19" s="696" t="s">
        <v>331</v>
      </c>
      <c r="AI19" s="697" t="n">
        <f aca="false">J19/L19</f>
        <v>0.12707182320442</v>
      </c>
      <c r="AJ19" s="698" t="n">
        <f aca="false">J19/M19</f>
        <v>0.132183908045977</v>
      </c>
      <c r="AK19" s="698" t="n">
        <f aca="false">J19/N19</f>
        <v>0.153333333333333</v>
      </c>
      <c r="AL19" s="699" t="n">
        <f aca="false">J19/O19</f>
        <v>0.188524590163934</v>
      </c>
      <c r="AM19" s="646"/>
      <c r="AN19" s="646"/>
      <c r="AO19" s="646"/>
      <c r="AR19" s="686" t="s">
        <v>330</v>
      </c>
      <c r="AS19" s="696" t="s">
        <v>331</v>
      </c>
      <c r="AT19" s="701" t="n">
        <f aca="false">O19/L19</f>
        <v>0.674033149171271</v>
      </c>
      <c r="AU19" s="702" t="n">
        <f aca="false">O19/M19</f>
        <v>0.701149425287356</v>
      </c>
      <c r="AV19" s="702" t="n">
        <f aca="false">O19/N19</f>
        <v>0.813333333333333</v>
      </c>
      <c r="AW19" s="703" t="n">
        <f aca="false">O19/O19</f>
        <v>1</v>
      </c>
      <c r="BA19" s="705" t="s">
        <v>330</v>
      </c>
      <c r="BB19" s="706" t="s">
        <v>267</v>
      </c>
    </row>
    <row r="20" customFormat="false" ht="12.75" hidden="false" customHeight="false" outlineLevel="0" collapsed="false">
      <c r="A20" s="686" t="s">
        <v>332</v>
      </c>
      <c r="B20" s="687" t="s">
        <v>333</v>
      </c>
      <c r="C20" s="688" t="n">
        <v>0.104</v>
      </c>
      <c r="D20" s="689" t="n">
        <v>0.076</v>
      </c>
      <c r="E20" s="689" t="n">
        <v>0.042</v>
      </c>
      <c r="F20" s="690" t="n">
        <v>0</v>
      </c>
      <c r="G20" s="688" t="n">
        <v>0.031</v>
      </c>
      <c r="H20" s="689" t="n">
        <v>0.024</v>
      </c>
      <c r="I20" s="690" t="n">
        <v>0</v>
      </c>
      <c r="J20" s="688" t="n">
        <v>0.023</v>
      </c>
      <c r="K20" s="690" t="n">
        <v>0</v>
      </c>
      <c r="L20" s="691" t="n">
        <v>0.181</v>
      </c>
      <c r="M20" s="692" t="n">
        <v>0.174</v>
      </c>
      <c r="N20" s="692" t="n">
        <v>0.15</v>
      </c>
      <c r="O20" s="692" t="n">
        <v>0.122</v>
      </c>
      <c r="P20" s="692" t="n">
        <v>0.158</v>
      </c>
      <c r="Q20" s="692" t="n">
        <v>0.153</v>
      </c>
      <c r="R20" s="692" t="n">
        <v>0.151</v>
      </c>
      <c r="S20" s="692" t="n">
        <v>0.146</v>
      </c>
      <c r="T20" s="692" t="n">
        <v>0.13</v>
      </c>
      <c r="U20" s="692" t="n">
        <v>0.123</v>
      </c>
      <c r="V20" s="692" t="n">
        <v>0.119</v>
      </c>
      <c r="W20" s="692" t="n">
        <v>0.127</v>
      </c>
      <c r="X20" s="692" t="n">
        <v>0.112</v>
      </c>
      <c r="Y20" s="692" t="n">
        <v>0.096</v>
      </c>
      <c r="Z20" s="692" t="n">
        <v>0.099</v>
      </c>
      <c r="AA20" s="692" t="n">
        <v>0.089</v>
      </c>
      <c r="AB20" s="692" t="n">
        <v>0.088</v>
      </c>
      <c r="AC20" s="693" t="n">
        <v>0.065</v>
      </c>
      <c r="AD20" s="694" t="n">
        <v>0</v>
      </c>
      <c r="AE20" s="695" t="n">
        <v>0.023</v>
      </c>
      <c r="AF20" s="646"/>
      <c r="AG20" s="686" t="s">
        <v>332</v>
      </c>
      <c r="AH20" s="696" t="s">
        <v>333</v>
      </c>
      <c r="AI20" s="697" t="n">
        <f aca="false">J20/L20</f>
        <v>0.12707182320442</v>
      </c>
      <c r="AJ20" s="698" t="n">
        <f aca="false">J20/M20</f>
        <v>0.132183908045977</v>
      </c>
      <c r="AK20" s="698" t="n">
        <f aca="false">J20/N20</f>
        <v>0.153333333333333</v>
      </c>
      <c r="AL20" s="699" t="n">
        <f aca="false">J20/O20</f>
        <v>0.188524590163934</v>
      </c>
      <c r="AM20" s="646"/>
      <c r="AN20" s="646"/>
      <c r="AO20" s="646"/>
      <c r="AR20" s="686" t="s">
        <v>332</v>
      </c>
      <c r="AS20" s="696" t="s">
        <v>333</v>
      </c>
      <c r="AT20" s="701" t="n">
        <f aca="false">O20/L20</f>
        <v>0.674033149171271</v>
      </c>
      <c r="AU20" s="702" t="n">
        <f aca="false">O20/M20</f>
        <v>0.701149425287356</v>
      </c>
      <c r="AV20" s="702" t="n">
        <f aca="false">O20/N20</f>
        <v>0.813333333333333</v>
      </c>
      <c r="AW20" s="703" t="n">
        <f aca="false">O20/O20</f>
        <v>1</v>
      </c>
      <c r="BA20" s="705" t="s">
        <v>332</v>
      </c>
      <c r="BB20" s="706" t="s">
        <v>311</v>
      </c>
    </row>
    <row r="21" customFormat="false" ht="12.75" hidden="false" customHeight="false" outlineLevel="0" collapsed="false">
      <c r="A21" s="686" t="s">
        <v>334</v>
      </c>
      <c r="B21" s="687" t="s">
        <v>335</v>
      </c>
      <c r="C21" s="688" t="n">
        <v>0.102</v>
      </c>
      <c r="D21" s="689" t="n">
        <v>0.074</v>
      </c>
      <c r="E21" s="689" t="n">
        <v>0.041</v>
      </c>
      <c r="F21" s="690" t="n">
        <v>0</v>
      </c>
      <c r="G21" s="688" t="n">
        <v>0.015</v>
      </c>
      <c r="H21" s="689" t="n">
        <v>0.012</v>
      </c>
      <c r="I21" s="690" t="n">
        <v>0</v>
      </c>
      <c r="J21" s="688" t="n">
        <v>0.017</v>
      </c>
      <c r="K21" s="690" t="n">
        <v>0</v>
      </c>
      <c r="L21" s="691" t="n">
        <v>0.149</v>
      </c>
      <c r="M21" s="692" t="n">
        <v>0.146</v>
      </c>
      <c r="N21" s="692" t="n">
        <v>0.134</v>
      </c>
      <c r="O21" s="692" t="n">
        <v>0.106</v>
      </c>
      <c r="P21" s="692" t="n">
        <v>0.132</v>
      </c>
      <c r="Q21" s="692" t="n">
        <v>0.121</v>
      </c>
      <c r="R21" s="692" t="n">
        <v>0.129</v>
      </c>
      <c r="S21" s="692" t="n">
        <v>0.118</v>
      </c>
      <c r="T21" s="692" t="n">
        <v>0.104</v>
      </c>
      <c r="U21" s="692" t="n">
        <v>0.101</v>
      </c>
      <c r="V21" s="692" t="n">
        <v>0.088</v>
      </c>
      <c r="W21" s="692" t="n">
        <v>0.117</v>
      </c>
      <c r="X21" s="692" t="n">
        <v>0.085</v>
      </c>
      <c r="Y21" s="692" t="n">
        <v>0.071</v>
      </c>
      <c r="Z21" s="692" t="n">
        <v>0.089</v>
      </c>
      <c r="AA21" s="692" t="n">
        <v>0.068</v>
      </c>
      <c r="AB21" s="692" t="n">
        <v>0.073</v>
      </c>
      <c r="AC21" s="693" t="n">
        <v>0.056</v>
      </c>
      <c r="AD21" s="694" t="n">
        <v>0</v>
      </c>
      <c r="AE21" s="695" t="n">
        <v>0.015</v>
      </c>
      <c r="AF21" s="646"/>
      <c r="AG21" s="686" t="s">
        <v>334</v>
      </c>
      <c r="AH21" s="696" t="s">
        <v>335</v>
      </c>
      <c r="AI21" s="697" t="n">
        <f aca="false">J21/L21</f>
        <v>0.114093959731544</v>
      </c>
      <c r="AJ21" s="698" t="n">
        <f aca="false">J21/M21</f>
        <v>0.116438356164384</v>
      </c>
      <c r="AK21" s="698" t="n">
        <f aca="false">J21/N21</f>
        <v>0.126865671641791</v>
      </c>
      <c r="AL21" s="699" t="n">
        <f aca="false">J21/O21</f>
        <v>0.160377358490566</v>
      </c>
      <c r="AM21" s="646"/>
      <c r="AN21" s="646"/>
      <c r="AO21" s="646"/>
      <c r="AR21" s="686" t="s">
        <v>334</v>
      </c>
      <c r="AS21" s="696" t="s">
        <v>335</v>
      </c>
      <c r="AT21" s="701" t="n">
        <f aca="false">O21/L21</f>
        <v>0.711409395973154</v>
      </c>
      <c r="AU21" s="702" t="n">
        <f aca="false">O21/M21</f>
        <v>0.726027397260274</v>
      </c>
      <c r="AV21" s="702" t="n">
        <f aca="false">O21/N21</f>
        <v>0.791044776119403</v>
      </c>
      <c r="AW21" s="703" t="n">
        <f aca="false">O21/O21</f>
        <v>1</v>
      </c>
      <c r="BA21" s="705" t="s">
        <v>334</v>
      </c>
      <c r="BB21" s="706" t="s">
        <v>267</v>
      </c>
    </row>
    <row r="22" customFormat="false" ht="12.75" hidden="false" customHeight="false" outlineLevel="0" collapsed="false">
      <c r="A22" s="686" t="s">
        <v>336</v>
      </c>
      <c r="B22" s="687" t="s">
        <v>337</v>
      </c>
      <c r="C22" s="688" t="n">
        <v>0.102</v>
      </c>
      <c r="D22" s="689" t="n">
        <v>0.074</v>
      </c>
      <c r="E22" s="689" t="n">
        <v>0.041</v>
      </c>
      <c r="F22" s="690" t="n">
        <v>0</v>
      </c>
      <c r="G22" s="688" t="n">
        <v>0.015</v>
      </c>
      <c r="H22" s="689" t="n">
        <v>0.012</v>
      </c>
      <c r="I22" s="690" t="n">
        <v>0</v>
      </c>
      <c r="J22" s="688" t="n">
        <v>0.017</v>
      </c>
      <c r="K22" s="690" t="n">
        <v>0</v>
      </c>
      <c r="L22" s="691" t="n">
        <v>0.149</v>
      </c>
      <c r="M22" s="692" t="n">
        <v>0.146</v>
      </c>
      <c r="N22" s="692" t="n">
        <v>0.134</v>
      </c>
      <c r="O22" s="692" t="n">
        <v>0.106</v>
      </c>
      <c r="P22" s="692" t="n">
        <v>0.132</v>
      </c>
      <c r="Q22" s="692" t="n">
        <v>0.121</v>
      </c>
      <c r="R22" s="692" t="n">
        <v>0.129</v>
      </c>
      <c r="S22" s="692" t="n">
        <v>0.118</v>
      </c>
      <c r="T22" s="692" t="n">
        <v>0.104</v>
      </c>
      <c r="U22" s="692" t="n">
        <v>0.101</v>
      </c>
      <c r="V22" s="692" t="n">
        <v>0.088</v>
      </c>
      <c r="W22" s="692" t="n">
        <v>0.117</v>
      </c>
      <c r="X22" s="692" t="n">
        <v>0.085</v>
      </c>
      <c r="Y22" s="692" t="n">
        <v>0.071</v>
      </c>
      <c r="Z22" s="692" t="n">
        <v>0.089</v>
      </c>
      <c r="AA22" s="692" t="n">
        <v>0.068</v>
      </c>
      <c r="AB22" s="692" t="n">
        <v>0.073</v>
      </c>
      <c r="AC22" s="693" t="n">
        <v>0.056</v>
      </c>
      <c r="AD22" s="694" t="n">
        <v>0</v>
      </c>
      <c r="AE22" s="695" t="n">
        <v>0.015</v>
      </c>
      <c r="AF22" s="646"/>
      <c r="AG22" s="686" t="s">
        <v>336</v>
      </c>
      <c r="AH22" s="696" t="s">
        <v>337</v>
      </c>
      <c r="AI22" s="697" t="n">
        <f aca="false">J22/L22</f>
        <v>0.114093959731544</v>
      </c>
      <c r="AJ22" s="698" t="n">
        <f aca="false">J22/M22</f>
        <v>0.116438356164384</v>
      </c>
      <c r="AK22" s="698" t="n">
        <f aca="false">J22/N22</f>
        <v>0.126865671641791</v>
      </c>
      <c r="AL22" s="699" t="n">
        <f aca="false">J22/O22</f>
        <v>0.160377358490566</v>
      </c>
      <c r="AM22" s="646"/>
      <c r="AN22" s="646"/>
      <c r="AO22" s="646"/>
      <c r="AR22" s="686" t="s">
        <v>336</v>
      </c>
      <c r="AS22" s="696" t="s">
        <v>337</v>
      </c>
      <c r="AT22" s="701" t="n">
        <f aca="false">O22/L22</f>
        <v>0.711409395973154</v>
      </c>
      <c r="AU22" s="702" t="n">
        <f aca="false">O22/M22</f>
        <v>0.726027397260274</v>
      </c>
      <c r="AV22" s="702" t="n">
        <f aca="false">O22/N22</f>
        <v>0.791044776119403</v>
      </c>
      <c r="AW22" s="703" t="n">
        <f aca="false">O22/O22</f>
        <v>1</v>
      </c>
      <c r="BA22" s="705" t="s">
        <v>336</v>
      </c>
      <c r="BB22" s="706" t="s">
        <v>311</v>
      </c>
    </row>
    <row r="23" customFormat="false" ht="12.75" hidden="false" customHeight="false" outlineLevel="0" collapsed="false">
      <c r="A23" s="686" t="s">
        <v>338</v>
      </c>
      <c r="B23" s="687" t="s">
        <v>339</v>
      </c>
      <c r="C23" s="688" t="n">
        <v>0.102</v>
      </c>
      <c r="D23" s="689" t="n">
        <v>0.074</v>
      </c>
      <c r="E23" s="689" t="n">
        <v>0.041</v>
      </c>
      <c r="F23" s="690" t="n">
        <v>0</v>
      </c>
      <c r="G23" s="688" t="n">
        <v>0.015</v>
      </c>
      <c r="H23" s="689" t="n">
        <v>0.012</v>
      </c>
      <c r="I23" s="690" t="n">
        <v>0</v>
      </c>
      <c r="J23" s="688" t="n">
        <v>0.017</v>
      </c>
      <c r="K23" s="690" t="n">
        <v>0</v>
      </c>
      <c r="L23" s="691" t="n">
        <v>0.149</v>
      </c>
      <c r="M23" s="692" t="n">
        <v>0.146</v>
      </c>
      <c r="N23" s="692" t="n">
        <v>0.134</v>
      </c>
      <c r="O23" s="692" t="n">
        <v>0.106</v>
      </c>
      <c r="P23" s="692" t="n">
        <v>0.132</v>
      </c>
      <c r="Q23" s="692" t="n">
        <v>0.121</v>
      </c>
      <c r="R23" s="692" t="n">
        <v>0.129</v>
      </c>
      <c r="S23" s="692" t="n">
        <v>0.118</v>
      </c>
      <c r="T23" s="692" t="n">
        <v>0.104</v>
      </c>
      <c r="U23" s="692" t="n">
        <v>0.101</v>
      </c>
      <c r="V23" s="692" t="n">
        <v>0.088</v>
      </c>
      <c r="W23" s="692" t="n">
        <v>0.117</v>
      </c>
      <c r="X23" s="692" t="n">
        <v>0.085</v>
      </c>
      <c r="Y23" s="692" t="n">
        <v>0.071</v>
      </c>
      <c r="Z23" s="692" t="n">
        <v>0.089</v>
      </c>
      <c r="AA23" s="692" t="n">
        <v>0.068</v>
      </c>
      <c r="AB23" s="692" t="n">
        <v>0.073</v>
      </c>
      <c r="AC23" s="693" t="n">
        <v>0.056</v>
      </c>
      <c r="AD23" s="694" t="n">
        <v>0</v>
      </c>
      <c r="AE23" s="695" t="n">
        <v>0.015</v>
      </c>
      <c r="AF23" s="646"/>
      <c r="AG23" s="686" t="s">
        <v>338</v>
      </c>
      <c r="AH23" s="696" t="s">
        <v>339</v>
      </c>
      <c r="AI23" s="697" t="n">
        <f aca="false">J23/L23</f>
        <v>0.114093959731544</v>
      </c>
      <c r="AJ23" s="698" t="n">
        <f aca="false">J23/M23</f>
        <v>0.116438356164384</v>
      </c>
      <c r="AK23" s="698" t="n">
        <f aca="false">J23/N23</f>
        <v>0.126865671641791</v>
      </c>
      <c r="AL23" s="699" t="n">
        <f aca="false">J23/O23</f>
        <v>0.160377358490566</v>
      </c>
      <c r="AM23" s="646"/>
      <c r="AN23" s="646"/>
      <c r="AO23" s="646"/>
      <c r="AR23" s="686" t="s">
        <v>338</v>
      </c>
      <c r="AS23" s="696" t="s">
        <v>339</v>
      </c>
      <c r="AT23" s="701" t="n">
        <f aca="false">O23/L23</f>
        <v>0.711409395973154</v>
      </c>
      <c r="AU23" s="702" t="n">
        <f aca="false">O23/M23</f>
        <v>0.726027397260274</v>
      </c>
      <c r="AV23" s="702" t="n">
        <f aca="false">O23/N23</f>
        <v>0.791044776119403</v>
      </c>
      <c r="AW23" s="703" t="n">
        <f aca="false">O23/O23</f>
        <v>1</v>
      </c>
      <c r="BA23" s="705" t="s">
        <v>338</v>
      </c>
      <c r="BB23" s="706" t="s">
        <v>311</v>
      </c>
    </row>
    <row r="24" customFormat="false" ht="12.75" hidden="false" customHeight="false" outlineLevel="0" collapsed="false">
      <c r="A24" s="686" t="s">
        <v>340</v>
      </c>
      <c r="B24" s="687" t="s">
        <v>341</v>
      </c>
      <c r="C24" s="688" t="n">
        <v>0.102</v>
      </c>
      <c r="D24" s="689" t="n">
        <v>0.074</v>
      </c>
      <c r="E24" s="689" t="n">
        <v>0.041</v>
      </c>
      <c r="F24" s="690" t="n">
        <v>0</v>
      </c>
      <c r="G24" s="688" t="n">
        <v>0.015</v>
      </c>
      <c r="H24" s="689" t="n">
        <v>0.012</v>
      </c>
      <c r="I24" s="690" t="n">
        <v>0</v>
      </c>
      <c r="J24" s="688" t="n">
        <v>0.017</v>
      </c>
      <c r="K24" s="690" t="n">
        <v>0</v>
      </c>
      <c r="L24" s="691" t="n">
        <v>0.149</v>
      </c>
      <c r="M24" s="692" t="n">
        <v>0.146</v>
      </c>
      <c r="N24" s="692" t="n">
        <v>0.134</v>
      </c>
      <c r="O24" s="692" t="n">
        <v>0.106</v>
      </c>
      <c r="P24" s="692" t="n">
        <v>0.132</v>
      </c>
      <c r="Q24" s="692" t="n">
        <v>0.121</v>
      </c>
      <c r="R24" s="692" t="n">
        <v>0.129</v>
      </c>
      <c r="S24" s="692" t="n">
        <v>0.118</v>
      </c>
      <c r="T24" s="692" t="n">
        <v>0.104</v>
      </c>
      <c r="U24" s="692" t="n">
        <v>0.101</v>
      </c>
      <c r="V24" s="692" t="n">
        <v>0.088</v>
      </c>
      <c r="W24" s="692" t="n">
        <v>0.117</v>
      </c>
      <c r="X24" s="692" t="n">
        <v>0.085</v>
      </c>
      <c r="Y24" s="692" t="n">
        <v>0.071</v>
      </c>
      <c r="Z24" s="692" t="n">
        <v>0.089</v>
      </c>
      <c r="AA24" s="692" t="n">
        <v>0.068</v>
      </c>
      <c r="AB24" s="692" t="n">
        <v>0.073</v>
      </c>
      <c r="AC24" s="693" t="n">
        <v>0.056</v>
      </c>
      <c r="AD24" s="694" t="n">
        <v>0</v>
      </c>
      <c r="AE24" s="695" t="n">
        <v>0.015</v>
      </c>
      <c r="AF24" s="646"/>
      <c r="AG24" s="686" t="s">
        <v>340</v>
      </c>
      <c r="AH24" s="696" t="s">
        <v>341</v>
      </c>
      <c r="AI24" s="697" t="n">
        <f aca="false">J24/L24</f>
        <v>0.114093959731544</v>
      </c>
      <c r="AJ24" s="698" t="n">
        <f aca="false">J24/M24</f>
        <v>0.116438356164384</v>
      </c>
      <c r="AK24" s="698" t="n">
        <f aca="false">J24/N24</f>
        <v>0.126865671641791</v>
      </c>
      <c r="AL24" s="699" t="n">
        <f aca="false">J24/O24</f>
        <v>0.160377358490566</v>
      </c>
      <c r="AM24" s="646"/>
      <c r="AN24" s="646"/>
      <c r="AO24" s="646"/>
      <c r="AR24" s="686" t="s">
        <v>340</v>
      </c>
      <c r="AS24" s="696" t="s">
        <v>341</v>
      </c>
      <c r="AT24" s="701" t="n">
        <f aca="false">O24/L24</f>
        <v>0.711409395973154</v>
      </c>
      <c r="AU24" s="702" t="n">
        <f aca="false">O24/M24</f>
        <v>0.726027397260274</v>
      </c>
      <c r="AV24" s="702" t="n">
        <f aca="false">O24/N24</f>
        <v>0.791044776119403</v>
      </c>
      <c r="AW24" s="703" t="n">
        <f aca="false">O24/O24</f>
        <v>1</v>
      </c>
      <c r="BA24" s="705" t="s">
        <v>340</v>
      </c>
      <c r="BB24" s="706" t="s">
        <v>311</v>
      </c>
    </row>
    <row r="25" customFormat="false" ht="12.75" hidden="false" customHeight="false" outlineLevel="0" collapsed="false">
      <c r="A25" s="686" t="s">
        <v>342</v>
      </c>
      <c r="B25" s="687" t="s">
        <v>343</v>
      </c>
      <c r="C25" s="688" t="n">
        <v>0.102</v>
      </c>
      <c r="D25" s="689" t="n">
        <v>0.074</v>
      </c>
      <c r="E25" s="689" t="n">
        <v>0.041</v>
      </c>
      <c r="F25" s="690" t="n">
        <v>0</v>
      </c>
      <c r="G25" s="688" t="n">
        <v>0.015</v>
      </c>
      <c r="H25" s="689" t="n">
        <v>0.012</v>
      </c>
      <c r="I25" s="690" t="n">
        <v>0</v>
      </c>
      <c r="J25" s="688" t="n">
        <v>0.017</v>
      </c>
      <c r="K25" s="690" t="n">
        <v>0</v>
      </c>
      <c r="L25" s="691" t="n">
        <v>0.149</v>
      </c>
      <c r="M25" s="692" t="n">
        <v>0.146</v>
      </c>
      <c r="N25" s="692" t="n">
        <v>0.134</v>
      </c>
      <c r="O25" s="692" t="n">
        <v>0.106</v>
      </c>
      <c r="P25" s="692" t="n">
        <v>0.132</v>
      </c>
      <c r="Q25" s="692" t="n">
        <v>0.121</v>
      </c>
      <c r="R25" s="692" t="n">
        <v>0.129</v>
      </c>
      <c r="S25" s="692" t="n">
        <v>0.118</v>
      </c>
      <c r="T25" s="692" t="n">
        <v>0.104</v>
      </c>
      <c r="U25" s="692" t="n">
        <v>0.101</v>
      </c>
      <c r="V25" s="692" t="n">
        <v>0.088</v>
      </c>
      <c r="W25" s="692" t="n">
        <v>0.117</v>
      </c>
      <c r="X25" s="692" t="n">
        <v>0.085</v>
      </c>
      <c r="Y25" s="692" t="n">
        <v>0.071</v>
      </c>
      <c r="Z25" s="692" t="n">
        <v>0.089</v>
      </c>
      <c r="AA25" s="692" t="n">
        <v>0.068</v>
      </c>
      <c r="AB25" s="692" t="n">
        <v>0.073</v>
      </c>
      <c r="AC25" s="693" t="n">
        <v>0.056</v>
      </c>
      <c r="AD25" s="694" t="n">
        <v>0</v>
      </c>
      <c r="AE25" s="695" t="n">
        <v>0.015</v>
      </c>
      <c r="AF25" s="646"/>
      <c r="AG25" s="686" t="s">
        <v>342</v>
      </c>
      <c r="AH25" s="696" t="s">
        <v>343</v>
      </c>
      <c r="AI25" s="697" t="n">
        <f aca="false">J25/L25</f>
        <v>0.114093959731544</v>
      </c>
      <c r="AJ25" s="698" t="n">
        <f aca="false">J25/M25</f>
        <v>0.116438356164384</v>
      </c>
      <c r="AK25" s="698" t="n">
        <f aca="false">J25/N25</f>
        <v>0.126865671641791</v>
      </c>
      <c r="AL25" s="699" t="n">
        <f aca="false">J25/O25</f>
        <v>0.160377358490566</v>
      </c>
      <c r="AM25" s="646"/>
      <c r="AN25" s="646"/>
      <c r="AO25" s="646"/>
      <c r="AR25" s="686" t="s">
        <v>342</v>
      </c>
      <c r="AS25" s="696" t="s">
        <v>343</v>
      </c>
      <c r="AT25" s="701" t="n">
        <f aca="false">O25/L25</f>
        <v>0.711409395973154</v>
      </c>
      <c r="AU25" s="702" t="n">
        <f aca="false">O25/M25</f>
        <v>0.726027397260274</v>
      </c>
      <c r="AV25" s="702" t="n">
        <f aca="false">O25/N25</f>
        <v>0.791044776119403</v>
      </c>
      <c r="AW25" s="703" t="n">
        <f aca="false">O25/O25</f>
        <v>1</v>
      </c>
      <c r="BA25" s="705" t="s">
        <v>342</v>
      </c>
      <c r="BB25" s="706" t="s">
        <v>267</v>
      </c>
    </row>
    <row r="26" customFormat="false" ht="12.75" hidden="false" customHeight="false" outlineLevel="0" collapsed="false">
      <c r="A26" s="686" t="s">
        <v>344</v>
      </c>
      <c r="B26" s="687" t="s">
        <v>345</v>
      </c>
      <c r="C26" s="688" t="n">
        <v>0.102</v>
      </c>
      <c r="D26" s="689" t="n">
        <v>0.074</v>
      </c>
      <c r="E26" s="689" t="n">
        <v>0.041</v>
      </c>
      <c r="F26" s="690" t="n">
        <v>0</v>
      </c>
      <c r="G26" s="688" t="n">
        <v>0.015</v>
      </c>
      <c r="H26" s="689" t="n">
        <v>0.012</v>
      </c>
      <c r="I26" s="690" t="n">
        <v>0</v>
      </c>
      <c r="J26" s="688" t="n">
        <v>0.017</v>
      </c>
      <c r="K26" s="690" t="n">
        <v>0</v>
      </c>
      <c r="L26" s="691" t="n">
        <v>0.149</v>
      </c>
      <c r="M26" s="692" t="n">
        <v>0.146</v>
      </c>
      <c r="N26" s="692" t="n">
        <v>0.134</v>
      </c>
      <c r="O26" s="692" t="n">
        <v>0.106</v>
      </c>
      <c r="P26" s="692" t="n">
        <v>0.132</v>
      </c>
      <c r="Q26" s="692" t="n">
        <v>0.121</v>
      </c>
      <c r="R26" s="692" t="n">
        <v>0.129</v>
      </c>
      <c r="S26" s="692" t="n">
        <v>0.118</v>
      </c>
      <c r="T26" s="692" t="n">
        <v>0.104</v>
      </c>
      <c r="U26" s="692" t="n">
        <v>0.101</v>
      </c>
      <c r="V26" s="692" t="n">
        <v>0.088</v>
      </c>
      <c r="W26" s="692" t="n">
        <v>0.117</v>
      </c>
      <c r="X26" s="692" t="n">
        <v>0.085</v>
      </c>
      <c r="Y26" s="692" t="n">
        <v>0.071</v>
      </c>
      <c r="Z26" s="692" t="n">
        <v>0.089</v>
      </c>
      <c r="AA26" s="692" t="n">
        <v>0.068</v>
      </c>
      <c r="AB26" s="692" t="n">
        <v>0.073</v>
      </c>
      <c r="AC26" s="693" t="n">
        <v>0.056</v>
      </c>
      <c r="AD26" s="694" t="n">
        <v>0</v>
      </c>
      <c r="AE26" s="695" t="n">
        <v>0.015</v>
      </c>
      <c r="AF26" s="646"/>
      <c r="AG26" s="686" t="s">
        <v>344</v>
      </c>
      <c r="AH26" s="696" t="s">
        <v>345</v>
      </c>
      <c r="AI26" s="697" t="n">
        <f aca="false">J26/L26</f>
        <v>0.114093959731544</v>
      </c>
      <c r="AJ26" s="698" t="n">
        <f aca="false">J26/M26</f>
        <v>0.116438356164384</v>
      </c>
      <c r="AK26" s="698" t="n">
        <f aca="false">J26/N26</f>
        <v>0.126865671641791</v>
      </c>
      <c r="AL26" s="699" t="n">
        <f aca="false">J26/O26</f>
        <v>0.160377358490566</v>
      </c>
      <c r="AM26" s="646"/>
      <c r="AN26" s="646"/>
      <c r="AO26" s="646"/>
      <c r="AR26" s="686" t="s">
        <v>344</v>
      </c>
      <c r="AS26" s="696" t="s">
        <v>345</v>
      </c>
      <c r="AT26" s="701" t="n">
        <f aca="false">O26/L26</f>
        <v>0.711409395973154</v>
      </c>
      <c r="AU26" s="702" t="n">
        <f aca="false">O26/M26</f>
        <v>0.726027397260274</v>
      </c>
      <c r="AV26" s="702" t="n">
        <f aca="false">O26/N26</f>
        <v>0.791044776119403</v>
      </c>
      <c r="AW26" s="703" t="n">
        <f aca="false">O26/O26</f>
        <v>1</v>
      </c>
      <c r="BA26" s="705" t="s">
        <v>344</v>
      </c>
      <c r="BB26" s="706" t="s">
        <v>311</v>
      </c>
    </row>
    <row r="27" customFormat="false" ht="12.75" hidden="false" customHeight="false" outlineLevel="0" collapsed="false">
      <c r="A27" s="686" t="s">
        <v>346</v>
      </c>
      <c r="B27" s="687" t="s">
        <v>347</v>
      </c>
      <c r="C27" s="688" t="n">
        <v>0.111</v>
      </c>
      <c r="D27" s="689" t="n">
        <v>0.081</v>
      </c>
      <c r="E27" s="689" t="n">
        <v>0.045</v>
      </c>
      <c r="F27" s="690" t="n">
        <v>0</v>
      </c>
      <c r="G27" s="688" t="n">
        <v>0.031</v>
      </c>
      <c r="H27" s="689" t="n">
        <v>0.023</v>
      </c>
      <c r="I27" s="690" t="n">
        <v>0</v>
      </c>
      <c r="J27" s="688" t="n">
        <v>0.023</v>
      </c>
      <c r="K27" s="690" t="n">
        <v>0</v>
      </c>
      <c r="L27" s="691" t="n">
        <v>0.186</v>
      </c>
      <c r="M27" s="692" t="n">
        <v>0.178</v>
      </c>
      <c r="N27" s="692" t="n">
        <v>0.155</v>
      </c>
      <c r="O27" s="692" t="n">
        <v>0.125</v>
      </c>
      <c r="P27" s="692" t="n">
        <v>0.163</v>
      </c>
      <c r="Q27" s="692" t="n">
        <v>0.156</v>
      </c>
      <c r="R27" s="692" t="n">
        <v>0.155</v>
      </c>
      <c r="S27" s="692" t="n">
        <v>0.148</v>
      </c>
      <c r="T27" s="692" t="n">
        <v>0.133</v>
      </c>
      <c r="U27" s="692" t="n">
        <v>0.125</v>
      </c>
      <c r="V27" s="692" t="n">
        <v>0.12</v>
      </c>
      <c r="W27" s="692" t="n">
        <v>0.132</v>
      </c>
      <c r="X27" s="692" t="n">
        <v>0.112</v>
      </c>
      <c r="Y27" s="692" t="n">
        <v>0.097</v>
      </c>
      <c r="Z27" s="692" t="n">
        <v>0.102</v>
      </c>
      <c r="AA27" s="692" t="n">
        <v>0.089</v>
      </c>
      <c r="AB27" s="692" t="n">
        <v>0.089</v>
      </c>
      <c r="AC27" s="693" t="n">
        <v>0.066</v>
      </c>
      <c r="AD27" s="694" t="n">
        <v>0</v>
      </c>
      <c r="AE27" s="695" t="n">
        <v>0.021</v>
      </c>
      <c r="AF27" s="646"/>
      <c r="AG27" s="686" t="s">
        <v>346</v>
      </c>
      <c r="AH27" s="696" t="s">
        <v>347</v>
      </c>
      <c r="AI27" s="697" t="n">
        <f aca="false">J27/L27</f>
        <v>0.123655913978495</v>
      </c>
      <c r="AJ27" s="698" t="n">
        <f aca="false">J27/M27</f>
        <v>0.129213483146067</v>
      </c>
      <c r="AK27" s="698" t="n">
        <f aca="false">J27/N27</f>
        <v>0.148387096774194</v>
      </c>
      <c r="AL27" s="699" t="n">
        <f aca="false">J27/O27</f>
        <v>0.184</v>
      </c>
      <c r="AM27" s="646"/>
      <c r="AN27" s="646"/>
      <c r="AO27" s="646"/>
      <c r="AR27" s="686" t="s">
        <v>346</v>
      </c>
      <c r="AS27" s="696" t="s">
        <v>347</v>
      </c>
      <c r="AT27" s="701" t="n">
        <f aca="false">O27/L27</f>
        <v>0.672043010752688</v>
      </c>
      <c r="AU27" s="702" t="n">
        <f aca="false">O27/M27</f>
        <v>0.702247191011236</v>
      </c>
      <c r="AV27" s="702" t="n">
        <f aca="false">O27/N27</f>
        <v>0.806451612903226</v>
      </c>
      <c r="AW27" s="703" t="n">
        <f aca="false">O27/O27</f>
        <v>1</v>
      </c>
      <c r="BA27" s="705" t="s">
        <v>346</v>
      </c>
      <c r="BB27" s="706" t="s">
        <v>267</v>
      </c>
    </row>
    <row r="28" customFormat="false" ht="12.75" hidden="false" customHeight="false" outlineLevel="0" collapsed="false">
      <c r="A28" s="686" t="s">
        <v>348</v>
      </c>
      <c r="B28" s="687" t="s">
        <v>349</v>
      </c>
      <c r="C28" s="688" t="n">
        <v>0.111</v>
      </c>
      <c r="D28" s="689" t="n">
        <v>0.081</v>
      </c>
      <c r="E28" s="689" t="n">
        <v>0.045</v>
      </c>
      <c r="F28" s="690" t="n">
        <v>0</v>
      </c>
      <c r="G28" s="688" t="n">
        <v>0.031</v>
      </c>
      <c r="H28" s="689" t="n">
        <v>0.023</v>
      </c>
      <c r="I28" s="690" t="n">
        <v>0</v>
      </c>
      <c r="J28" s="688" t="n">
        <v>0.023</v>
      </c>
      <c r="K28" s="690" t="n">
        <v>0</v>
      </c>
      <c r="L28" s="691" t="n">
        <v>0.186</v>
      </c>
      <c r="M28" s="692" t="n">
        <v>0.178</v>
      </c>
      <c r="N28" s="692" t="n">
        <v>0.155</v>
      </c>
      <c r="O28" s="692" t="n">
        <v>0.125</v>
      </c>
      <c r="P28" s="692" t="n">
        <v>0.163</v>
      </c>
      <c r="Q28" s="692" t="n">
        <v>0.156</v>
      </c>
      <c r="R28" s="692" t="n">
        <v>0.155</v>
      </c>
      <c r="S28" s="692" t="n">
        <v>0.148</v>
      </c>
      <c r="T28" s="692" t="n">
        <v>0.133</v>
      </c>
      <c r="U28" s="692" t="n">
        <v>0.125</v>
      </c>
      <c r="V28" s="692" t="n">
        <v>0.12</v>
      </c>
      <c r="W28" s="692" t="n">
        <v>0.132</v>
      </c>
      <c r="X28" s="692" t="n">
        <v>0.112</v>
      </c>
      <c r="Y28" s="692" t="n">
        <v>0.097</v>
      </c>
      <c r="Z28" s="692" t="n">
        <v>0.102</v>
      </c>
      <c r="AA28" s="692" t="n">
        <v>0.089</v>
      </c>
      <c r="AB28" s="692" t="n">
        <v>0.089</v>
      </c>
      <c r="AC28" s="693" t="n">
        <v>0.066</v>
      </c>
      <c r="AD28" s="694" t="n">
        <v>0</v>
      </c>
      <c r="AE28" s="695" t="n">
        <v>0.021</v>
      </c>
      <c r="AF28" s="646"/>
      <c r="AG28" s="686" t="s">
        <v>348</v>
      </c>
      <c r="AH28" s="696" t="s">
        <v>349</v>
      </c>
      <c r="AI28" s="697" t="n">
        <f aca="false">J28/L28</f>
        <v>0.123655913978495</v>
      </c>
      <c r="AJ28" s="698" t="n">
        <f aca="false">J28/M28</f>
        <v>0.129213483146067</v>
      </c>
      <c r="AK28" s="698" t="n">
        <f aca="false">J28/N28</f>
        <v>0.148387096774194</v>
      </c>
      <c r="AL28" s="699" t="n">
        <f aca="false">J28/O28</f>
        <v>0.184</v>
      </c>
      <c r="AM28" s="646"/>
      <c r="AN28" s="646"/>
      <c r="AO28" s="646"/>
      <c r="AR28" s="686" t="s">
        <v>348</v>
      </c>
      <c r="AS28" s="696" t="s">
        <v>349</v>
      </c>
      <c r="AT28" s="701" t="n">
        <f aca="false">O28/L28</f>
        <v>0.672043010752688</v>
      </c>
      <c r="AU28" s="702" t="n">
        <f aca="false">O28/M28</f>
        <v>0.702247191011236</v>
      </c>
      <c r="AV28" s="702" t="n">
        <f aca="false">O28/N28</f>
        <v>0.806451612903226</v>
      </c>
      <c r="AW28" s="703" t="n">
        <f aca="false">O28/O28</f>
        <v>1</v>
      </c>
      <c r="BA28" s="705" t="s">
        <v>348</v>
      </c>
      <c r="BB28" s="706" t="s">
        <v>311</v>
      </c>
    </row>
    <row r="29" customFormat="false" ht="12.75" hidden="false" customHeight="false" outlineLevel="0" collapsed="false">
      <c r="A29" s="686" t="s">
        <v>350</v>
      </c>
      <c r="B29" s="687" t="s">
        <v>351</v>
      </c>
      <c r="C29" s="688" t="n">
        <v>0.111</v>
      </c>
      <c r="D29" s="689" t="n">
        <v>0.081</v>
      </c>
      <c r="E29" s="689" t="n">
        <v>0.045</v>
      </c>
      <c r="F29" s="690" t="n">
        <v>0</v>
      </c>
      <c r="G29" s="688" t="n">
        <v>0.031</v>
      </c>
      <c r="H29" s="689" t="n">
        <v>0.023</v>
      </c>
      <c r="I29" s="690" t="n">
        <v>0</v>
      </c>
      <c r="J29" s="688" t="n">
        <v>0.023</v>
      </c>
      <c r="K29" s="690" t="n">
        <v>0</v>
      </c>
      <c r="L29" s="691" t="n">
        <v>0.186</v>
      </c>
      <c r="M29" s="692" t="n">
        <v>0.178</v>
      </c>
      <c r="N29" s="692" t="n">
        <v>0.155</v>
      </c>
      <c r="O29" s="692" t="n">
        <v>0.125</v>
      </c>
      <c r="P29" s="692" t="n">
        <v>0.163</v>
      </c>
      <c r="Q29" s="692" t="n">
        <v>0.156</v>
      </c>
      <c r="R29" s="692" t="n">
        <v>0.155</v>
      </c>
      <c r="S29" s="692" t="n">
        <v>0.148</v>
      </c>
      <c r="T29" s="692" t="n">
        <v>0.133</v>
      </c>
      <c r="U29" s="692" t="n">
        <v>0.125</v>
      </c>
      <c r="V29" s="692" t="n">
        <v>0.12</v>
      </c>
      <c r="W29" s="692" t="n">
        <v>0.132</v>
      </c>
      <c r="X29" s="692" t="n">
        <v>0.112</v>
      </c>
      <c r="Y29" s="692" t="n">
        <v>0.097</v>
      </c>
      <c r="Z29" s="692" t="n">
        <v>0.102</v>
      </c>
      <c r="AA29" s="692" t="n">
        <v>0.089</v>
      </c>
      <c r="AB29" s="692" t="n">
        <v>0.089</v>
      </c>
      <c r="AC29" s="693" t="n">
        <v>0.066</v>
      </c>
      <c r="AD29" s="694" t="n">
        <v>0</v>
      </c>
      <c r="AE29" s="695" t="n">
        <v>0.021</v>
      </c>
      <c r="AF29" s="646"/>
      <c r="AG29" s="686" t="s">
        <v>350</v>
      </c>
      <c r="AH29" s="696" t="s">
        <v>351</v>
      </c>
      <c r="AI29" s="697" t="n">
        <f aca="false">J29/L29</f>
        <v>0.123655913978495</v>
      </c>
      <c r="AJ29" s="698" t="n">
        <f aca="false">J29/M29</f>
        <v>0.129213483146067</v>
      </c>
      <c r="AK29" s="698" t="n">
        <f aca="false">J29/N29</f>
        <v>0.148387096774194</v>
      </c>
      <c r="AL29" s="699" t="n">
        <f aca="false">J29/O29</f>
        <v>0.184</v>
      </c>
      <c r="AM29" s="646"/>
      <c r="AN29" s="646"/>
      <c r="AO29" s="646"/>
      <c r="AQ29" s="646"/>
      <c r="AR29" s="686" t="s">
        <v>350</v>
      </c>
      <c r="AS29" s="696" t="s">
        <v>351</v>
      </c>
      <c r="AT29" s="701" t="n">
        <f aca="false">O29/L29</f>
        <v>0.672043010752688</v>
      </c>
      <c r="AU29" s="702" t="n">
        <f aca="false">O29/M29</f>
        <v>0.702247191011236</v>
      </c>
      <c r="AV29" s="702" t="n">
        <f aca="false">O29/N29</f>
        <v>0.806451612903226</v>
      </c>
      <c r="AW29" s="703" t="n">
        <f aca="false">O29/O29</f>
        <v>1</v>
      </c>
      <c r="BA29" s="705" t="s">
        <v>350</v>
      </c>
      <c r="BB29" s="706" t="s">
        <v>311</v>
      </c>
    </row>
    <row r="30" customFormat="false" ht="12.75" hidden="false" customHeight="false" outlineLevel="0" collapsed="false">
      <c r="A30" s="686" t="s">
        <v>352</v>
      </c>
      <c r="B30" s="687" t="s">
        <v>353</v>
      </c>
      <c r="C30" s="688" t="n">
        <v>0.111</v>
      </c>
      <c r="D30" s="689" t="n">
        <v>0.081</v>
      </c>
      <c r="E30" s="689" t="n">
        <v>0.045</v>
      </c>
      <c r="F30" s="690" t="n">
        <v>0</v>
      </c>
      <c r="G30" s="688" t="n">
        <v>0.031</v>
      </c>
      <c r="H30" s="689" t="n">
        <v>0.023</v>
      </c>
      <c r="I30" s="690" t="n">
        <v>0</v>
      </c>
      <c r="J30" s="688" t="n">
        <v>0.023</v>
      </c>
      <c r="K30" s="690" t="n">
        <v>0</v>
      </c>
      <c r="L30" s="691" t="n">
        <v>0.186</v>
      </c>
      <c r="M30" s="692" t="n">
        <v>0.178</v>
      </c>
      <c r="N30" s="692" t="n">
        <v>0.155</v>
      </c>
      <c r="O30" s="692" t="n">
        <v>0.125</v>
      </c>
      <c r="P30" s="692" t="n">
        <v>0.163</v>
      </c>
      <c r="Q30" s="692" t="n">
        <v>0.156</v>
      </c>
      <c r="R30" s="692" t="n">
        <v>0.155</v>
      </c>
      <c r="S30" s="692" t="n">
        <v>0.148</v>
      </c>
      <c r="T30" s="692" t="n">
        <v>0.133</v>
      </c>
      <c r="U30" s="692" t="n">
        <v>0.125</v>
      </c>
      <c r="V30" s="692" t="n">
        <v>0.12</v>
      </c>
      <c r="W30" s="692" t="n">
        <v>0.132</v>
      </c>
      <c r="X30" s="692" t="n">
        <v>0.112</v>
      </c>
      <c r="Y30" s="692" t="n">
        <v>0.097</v>
      </c>
      <c r="Z30" s="692" t="n">
        <v>0.102</v>
      </c>
      <c r="AA30" s="692" t="n">
        <v>0.089</v>
      </c>
      <c r="AB30" s="692" t="n">
        <v>0.089</v>
      </c>
      <c r="AC30" s="693" t="n">
        <v>0.066</v>
      </c>
      <c r="AD30" s="694" t="n">
        <v>0</v>
      </c>
      <c r="AE30" s="695" t="n">
        <v>0.021</v>
      </c>
      <c r="AF30" s="646"/>
      <c r="AG30" s="686" t="s">
        <v>352</v>
      </c>
      <c r="AH30" s="696" t="s">
        <v>353</v>
      </c>
      <c r="AI30" s="697" t="n">
        <f aca="false">J30/L30</f>
        <v>0.123655913978495</v>
      </c>
      <c r="AJ30" s="698" t="n">
        <f aca="false">J30/M30</f>
        <v>0.129213483146067</v>
      </c>
      <c r="AK30" s="698" t="n">
        <f aca="false">J30/N30</f>
        <v>0.148387096774194</v>
      </c>
      <c r="AL30" s="699" t="n">
        <f aca="false">J30/O30</f>
        <v>0.184</v>
      </c>
      <c r="AM30" s="646"/>
      <c r="AN30" s="646"/>
      <c r="AO30" s="646"/>
      <c r="AQ30" s="646"/>
      <c r="AR30" s="686" t="s">
        <v>352</v>
      </c>
      <c r="AS30" s="696" t="s">
        <v>353</v>
      </c>
      <c r="AT30" s="701" t="n">
        <f aca="false">O30/L30</f>
        <v>0.672043010752688</v>
      </c>
      <c r="AU30" s="702" t="n">
        <f aca="false">O30/M30</f>
        <v>0.702247191011236</v>
      </c>
      <c r="AV30" s="702" t="n">
        <f aca="false">O30/N30</f>
        <v>0.806451612903226</v>
      </c>
      <c r="AW30" s="703" t="n">
        <f aca="false">O30/O30</f>
        <v>1</v>
      </c>
      <c r="BA30" s="705" t="s">
        <v>352</v>
      </c>
      <c r="BB30" s="706" t="s">
        <v>311</v>
      </c>
    </row>
    <row r="31" customFormat="false" ht="12.75" hidden="false" customHeight="false" outlineLevel="0" collapsed="false">
      <c r="A31" s="686" t="s">
        <v>354</v>
      </c>
      <c r="B31" s="687" t="s">
        <v>355</v>
      </c>
      <c r="C31" s="688" t="n">
        <v>0.083</v>
      </c>
      <c r="D31" s="689" t="n">
        <v>0.06</v>
      </c>
      <c r="E31" s="689" t="n">
        <v>0.033</v>
      </c>
      <c r="F31" s="690" t="n">
        <v>0</v>
      </c>
      <c r="G31" s="688" t="n">
        <v>0.027</v>
      </c>
      <c r="H31" s="689" t="n">
        <v>0.023</v>
      </c>
      <c r="I31" s="690" t="n">
        <v>0</v>
      </c>
      <c r="J31" s="688" t="n">
        <v>0.016</v>
      </c>
      <c r="K31" s="690" t="n">
        <v>0</v>
      </c>
      <c r="L31" s="691" t="n">
        <v>0.14</v>
      </c>
      <c r="M31" s="692" t="n">
        <v>0.136</v>
      </c>
      <c r="N31" s="692" t="n">
        <v>0.113</v>
      </c>
      <c r="O31" s="692" t="n">
        <v>0.09</v>
      </c>
      <c r="P31" s="692" t="n">
        <v>0.124</v>
      </c>
      <c r="Q31" s="692" t="n">
        <v>0.117</v>
      </c>
      <c r="R31" s="692" t="n">
        <v>0.12</v>
      </c>
      <c r="S31" s="692" t="n">
        <v>0.113</v>
      </c>
      <c r="T31" s="692" t="n">
        <v>0.101</v>
      </c>
      <c r="U31" s="692" t="n">
        <v>0.097</v>
      </c>
      <c r="V31" s="692" t="n">
        <v>0.09</v>
      </c>
      <c r="W31" s="692" t="n">
        <v>0.097</v>
      </c>
      <c r="X31" s="692" t="n">
        <v>0.086</v>
      </c>
      <c r="Y31" s="692" t="n">
        <v>0.074</v>
      </c>
      <c r="Z31" s="692" t="n">
        <v>0.074</v>
      </c>
      <c r="AA31" s="692" t="n">
        <v>0.07</v>
      </c>
      <c r="AB31" s="692" t="n">
        <v>0.063</v>
      </c>
      <c r="AC31" s="693" t="n">
        <v>0.047</v>
      </c>
      <c r="AD31" s="694" t="n">
        <v>0</v>
      </c>
      <c r="AE31" s="695" t="n">
        <v>0.014</v>
      </c>
      <c r="AF31" s="646"/>
      <c r="AG31" s="686" t="s">
        <v>354</v>
      </c>
      <c r="AH31" s="696" t="s">
        <v>355</v>
      </c>
      <c r="AI31" s="697" t="n">
        <f aca="false">J31/L31</f>
        <v>0.114285714285714</v>
      </c>
      <c r="AJ31" s="698" t="n">
        <f aca="false">J31/M31</f>
        <v>0.117647058823529</v>
      </c>
      <c r="AK31" s="698" t="n">
        <f aca="false">J31/N31</f>
        <v>0.141592920353982</v>
      </c>
      <c r="AL31" s="699" t="n">
        <f aca="false">J31/O31</f>
        <v>0.177777777777778</v>
      </c>
      <c r="AM31" s="646"/>
      <c r="AN31" s="646"/>
      <c r="AO31" s="646"/>
      <c r="AQ31" s="646"/>
      <c r="AR31" s="686" t="s">
        <v>354</v>
      </c>
      <c r="AS31" s="696" t="s">
        <v>355</v>
      </c>
      <c r="AT31" s="701" t="n">
        <f aca="false">O31/L31</f>
        <v>0.642857142857143</v>
      </c>
      <c r="AU31" s="702" t="n">
        <f aca="false">O31/M31</f>
        <v>0.661764705882353</v>
      </c>
      <c r="AV31" s="702" t="n">
        <f aca="false">O31/N31</f>
        <v>0.79646017699115</v>
      </c>
      <c r="AW31" s="703" t="n">
        <f aca="false">O31/O31</f>
        <v>1</v>
      </c>
      <c r="BA31" s="709" t="s">
        <v>354</v>
      </c>
      <c r="BB31" s="706" t="s">
        <v>267</v>
      </c>
    </row>
    <row r="32" customFormat="false" ht="12.75" hidden="false" customHeight="false" outlineLevel="0" collapsed="false">
      <c r="A32" s="686" t="s">
        <v>356</v>
      </c>
      <c r="B32" s="687" t="s">
        <v>357</v>
      </c>
      <c r="C32" s="688" t="n">
        <v>0.083</v>
      </c>
      <c r="D32" s="689" t="n">
        <v>0.06</v>
      </c>
      <c r="E32" s="689" t="n">
        <v>0.033</v>
      </c>
      <c r="F32" s="690" t="n">
        <v>0</v>
      </c>
      <c r="G32" s="688" t="n">
        <v>0.027</v>
      </c>
      <c r="H32" s="689" t="n">
        <v>0.023</v>
      </c>
      <c r="I32" s="690" t="n">
        <v>0</v>
      </c>
      <c r="J32" s="688" t="n">
        <v>0.016</v>
      </c>
      <c r="K32" s="690" t="n">
        <v>0</v>
      </c>
      <c r="L32" s="691" t="n">
        <v>0.14</v>
      </c>
      <c r="M32" s="692" t="n">
        <v>0.136</v>
      </c>
      <c r="N32" s="692" t="n">
        <v>0.113</v>
      </c>
      <c r="O32" s="692" t="n">
        <v>0.09</v>
      </c>
      <c r="P32" s="692" t="n">
        <v>0.124</v>
      </c>
      <c r="Q32" s="692" t="n">
        <v>0.117</v>
      </c>
      <c r="R32" s="692" t="n">
        <v>0.12</v>
      </c>
      <c r="S32" s="692" t="n">
        <v>0.113</v>
      </c>
      <c r="T32" s="692" t="n">
        <v>0.101</v>
      </c>
      <c r="U32" s="692" t="n">
        <v>0.097</v>
      </c>
      <c r="V32" s="692" t="n">
        <v>0.09</v>
      </c>
      <c r="W32" s="692" t="n">
        <v>0.097</v>
      </c>
      <c r="X32" s="692" t="n">
        <v>0.086</v>
      </c>
      <c r="Y32" s="692" t="n">
        <v>0.074</v>
      </c>
      <c r="Z32" s="692" t="n">
        <v>0.074</v>
      </c>
      <c r="AA32" s="692" t="n">
        <v>0.07</v>
      </c>
      <c r="AB32" s="692" t="n">
        <v>0.063</v>
      </c>
      <c r="AC32" s="693" t="n">
        <v>0.047</v>
      </c>
      <c r="AD32" s="694" t="n">
        <v>0</v>
      </c>
      <c r="AE32" s="695" t="n">
        <v>0.014</v>
      </c>
      <c r="AF32" s="646"/>
      <c r="AG32" s="686" t="s">
        <v>356</v>
      </c>
      <c r="AH32" s="696" t="s">
        <v>357</v>
      </c>
      <c r="AI32" s="697" t="n">
        <f aca="false">J32/L32</f>
        <v>0.114285714285714</v>
      </c>
      <c r="AJ32" s="698" t="n">
        <f aca="false">J32/M32</f>
        <v>0.117647058823529</v>
      </c>
      <c r="AK32" s="698" t="n">
        <f aca="false">J32/N32</f>
        <v>0.141592920353982</v>
      </c>
      <c r="AL32" s="699" t="n">
        <f aca="false">J32/O32</f>
        <v>0.177777777777778</v>
      </c>
      <c r="AM32" s="646"/>
      <c r="AN32" s="646"/>
      <c r="AO32" s="646"/>
      <c r="AQ32" s="646"/>
      <c r="AR32" s="686" t="s">
        <v>356</v>
      </c>
      <c r="AS32" s="696" t="s">
        <v>357</v>
      </c>
      <c r="AT32" s="701" t="n">
        <f aca="false">O32/L32</f>
        <v>0.642857142857143</v>
      </c>
      <c r="AU32" s="702" t="n">
        <f aca="false">O32/M32</f>
        <v>0.661764705882353</v>
      </c>
      <c r="AV32" s="702" t="n">
        <f aca="false">O32/N32</f>
        <v>0.79646017699115</v>
      </c>
      <c r="AW32" s="703" t="n">
        <f aca="false">O32/O32</f>
        <v>1</v>
      </c>
      <c r="BA32" s="705" t="s">
        <v>356</v>
      </c>
      <c r="BB32" s="706" t="s">
        <v>267</v>
      </c>
    </row>
    <row r="33" customFormat="false" ht="12.75" hidden="false" customHeight="false" outlineLevel="0" collapsed="false">
      <c r="A33" s="686" t="s">
        <v>358</v>
      </c>
      <c r="B33" s="687" t="s">
        <v>359</v>
      </c>
      <c r="C33" s="688" t="n">
        <v>0.083</v>
      </c>
      <c r="D33" s="689" t="n">
        <v>0.06</v>
      </c>
      <c r="E33" s="689" t="n">
        <v>0.033</v>
      </c>
      <c r="F33" s="690" t="n">
        <v>0</v>
      </c>
      <c r="G33" s="688" t="n">
        <v>0.027</v>
      </c>
      <c r="H33" s="689" t="n">
        <v>0.023</v>
      </c>
      <c r="I33" s="690" t="n">
        <v>0</v>
      </c>
      <c r="J33" s="688" t="n">
        <v>0.016</v>
      </c>
      <c r="K33" s="690" t="n">
        <v>0</v>
      </c>
      <c r="L33" s="691" t="n">
        <v>0.14</v>
      </c>
      <c r="M33" s="692" t="n">
        <v>0.136</v>
      </c>
      <c r="N33" s="692" t="n">
        <v>0.113</v>
      </c>
      <c r="O33" s="692" t="n">
        <v>0.09</v>
      </c>
      <c r="P33" s="692" t="n">
        <v>0.124</v>
      </c>
      <c r="Q33" s="692" t="n">
        <v>0.117</v>
      </c>
      <c r="R33" s="692" t="n">
        <v>0.12</v>
      </c>
      <c r="S33" s="692" t="n">
        <v>0.113</v>
      </c>
      <c r="T33" s="692" t="n">
        <v>0.101</v>
      </c>
      <c r="U33" s="692" t="n">
        <v>0.097</v>
      </c>
      <c r="V33" s="692" t="n">
        <v>0.09</v>
      </c>
      <c r="W33" s="692" t="n">
        <v>0.097</v>
      </c>
      <c r="X33" s="692" t="n">
        <v>0.086</v>
      </c>
      <c r="Y33" s="692" t="n">
        <v>0.074</v>
      </c>
      <c r="Z33" s="692" t="n">
        <v>0.074</v>
      </c>
      <c r="AA33" s="692" t="n">
        <v>0.07</v>
      </c>
      <c r="AB33" s="692" t="n">
        <v>0.063</v>
      </c>
      <c r="AC33" s="693" t="n">
        <v>0.047</v>
      </c>
      <c r="AD33" s="694" t="n">
        <v>0</v>
      </c>
      <c r="AE33" s="695" t="n">
        <v>0.014</v>
      </c>
      <c r="AF33" s="646"/>
      <c r="AG33" s="686" t="s">
        <v>358</v>
      </c>
      <c r="AH33" s="696" t="s">
        <v>359</v>
      </c>
      <c r="AI33" s="697" t="n">
        <f aca="false">J33/L33</f>
        <v>0.114285714285714</v>
      </c>
      <c r="AJ33" s="698" t="n">
        <f aca="false">J33/M33</f>
        <v>0.117647058823529</v>
      </c>
      <c r="AK33" s="698" t="n">
        <f aca="false">J33/N33</f>
        <v>0.141592920353982</v>
      </c>
      <c r="AL33" s="699" t="n">
        <f aca="false">J33/O33</f>
        <v>0.177777777777778</v>
      </c>
      <c r="AM33" s="646"/>
      <c r="AN33" s="646"/>
      <c r="AO33" s="646"/>
      <c r="AQ33" s="646"/>
      <c r="AR33" s="686" t="s">
        <v>358</v>
      </c>
      <c r="AS33" s="696" t="s">
        <v>359</v>
      </c>
      <c r="AT33" s="701" t="n">
        <f aca="false">O33/L33</f>
        <v>0.642857142857143</v>
      </c>
      <c r="AU33" s="702" t="n">
        <f aca="false">O33/M33</f>
        <v>0.661764705882353</v>
      </c>
      <c r="AV33" s="702" t="n">
        <f aca="false">O33/N33</f>
        <v>0.79646017699115</v>
      </c>
      <c r="AW33" s="703" t="n">
        <f aca="false">O33/O33</f>
        <v>1</v>
      </c>
      <c r="BA33" s="705" t="s">
        <v>358</v>
      </c>
      <c r="BB33" s="706" t="s">
        <v>311</v>
      </c>
    </row>
    <row r="34" customFormat="false" ht="12.75" hidden="false" customHeight="false" outlineLevel="0" collapsed="false">
      <c r="A34" s="686" t="s">
        <v>360</v>
      </c>
      <c r="B34" s="687" t="s">
        <v>361</v>
      </c>
      <c r="C34" s="688" t="n">
        <v>0.083</v>
      </c>
      <c r="D34" s="689" t="n">
        <v>0.06</v>
      </c>
      <c r="E34" s="689" t="n">
        <v>0.033</v>
      </c>
      <c r="F34" s="690" t="n">
        <v>0</v>
      </c>
      <c r="G34" s="688" t="n">
        <v>0.027</v>
      </c>
      <c r="H34" s="689" t="n">
        <v>0.023</v>
      </c>
      <c r="I34" s="690" t="n">
        <v>0</v>
      </c>
      <c r="J34" s="688" t="n">
        <v>0.016</v>
      </c>
      <c r="K34" s="690" t="n">
        <v>0</v>
      </c>
      <c r="L34" s="691" t="n">
        <v>0.14</v>
      </c>
      <c r="M34" s="692" t="n">
        <v>0.136</v>
      </c>
      <c r="N34" s="692" t="n">
        <v>0.113</v>
      </c>
      <c r="O34" s="692" t="n">
        <v>0.09</v>
      </c>
      <c r="P34" s="692" t="n">
        <v>0.124</v>
      </c>
      <c r="Q34" s="692" t="n">
        <v>0.117</v>
      </c>
      <c r="R34" s="692" t="n">
        <v>0.12</v>
      </c>
      <c r="S34" s="692" t="n">
        <v>0.113</v>
      </c>
      <c r="T34" s="692" t="n">
        <v>0.101</v>
      </c>
      <c r="U34" s="692" t="n">
        <v>0.097</v>
      </c>
      <c r="V34" s="692" t="n">
        <v>0.09</v>
      </c>
      <c r="W34" s="692" t="n">
        <v>0.097</v>
      </c>
      <c r="X34" s="692" t="n">
        <v>0.086</v>
      </c>
      <c r="Y34" s="692" t="n">
        <v>0.074</v>
      </c>
      <c r="Z34" s="692" t="n">
        <v>0.074</v>
      </c>
      <c r="AA34" s="692" t="n">
        <v>0.07</v>
      </c>
      <c r="AB34" s="692" t="n">
        <v>0.063</v>
      </c>
      <c r="AC34" s="693" t="n">
        <v>0.047</v>
      </c>
      <c r="AD34" s="694" t="n">
        <v>0</v>
      </c>
      <c r="AE34" s="695" t="n">
        <v>0.014</v>
      </c>
      <c r="AF34" s="646"/>
      <c r="AG34" s="686" t="s">
        <v>360</v>
      </c>
      <c r="AH34" s="696" t="s">
        <v>361</v>
      </c>
      <c r="AI34" s="697" t="n">
        <f aca="false">J34/L34</f>
        <v>0.114285714285714</v>
      </c>
      <c r="AJ34" s="698" t="n">
        <f aca="false">J34/M34</f>
        <v>0.117647058823529</v>
      </c>
      <c r="AK34" s="698" t="n">
        <f aca="false">J34/N34</f>
        <v>0.141592920353982</v>
      </c>
      <c r="AL34" s="699" t="n">
        <f aca="false">J34/O34</f>
        <v>0.177777777777778</v>
      </c>
      <c r="AM34" s="646"/>
      <c r="AN34" s="646"/>
      <c r="AO34" s="646"/>
      <c r="AQ34" s="646"/>
      <c r="AR34" s="686" t="s">
        <v>360</v>
      </c>
      <c r="AS34" s="696" t="s">
        <v>361</v>
      </c>
      <c r="AT34" s="701" t="n">
        <f aca="false">O34/L34</f>
        <v>0.642857142857143</v>
      </c>
      <c r="AU34" s="702" t="n">
        <f aca="false">O34/M34</f>
        <v>0.661764705882353</v>
      </c>
      <c r="AV34" s="702" t="n">
        <f aca="false">O34/N34</f>
        <v>0.79646017699115</v>
      </c>
      <c r="AW34" s="703" t="n">
        <f aca="false">O34/O34</f>
        <v>1</v>
      </c>
      <c r="BA34" s="705" t="s">
        <v>360</v>
      </c>
      <c r="BB34" s="706" t="s">
        <v>311</v>
      </c>
    </row>
    <row r="35" customFormat="false" ht="12.75" hidden="false" customHeight="false" outlineLevel="0" collapsed="false">
      <c r="A35" s="686" t="s">
        <v>362</v>
      </c>
      <c r="B35" s="687" t="s">
        <v>363</v>
      </c>
      <c r="C35" s="688" t="n">
        <v>0.039</v>
      </c>
      <c r="D35" s="689" t="n">
        <v>0.029</v>
      </c>
      <c r="E35" s="689" t="n">
        <v>0.016</v>
      </c>
      <c r="F35" s="690" t="n">
        <v>0</v>
      </c>
      <c r="G35" s="688" t="n">
        <v>0.021</v>
      </c>
      <c r="H35" s="689" t="n">
        <v>0.017</v>
      </c>
      <c r="I35" s="690" t="n">
        <v>0</v>
      </c>
      <c r="J35" s="688" t="n">
        <v>0.008</v>
      </c>
      <c r="K35" s="690" t="n">
        <v>0</v>
      </c>
      <c r="L35" s="691" t="n">
        <v>0.075</v>
      </c>
      <c r="M35" s="692" t="n">
        <v>0.071</v>
      </c>
      <c r="N35" s="692" t="n">
        <v>0.054</v>
      </c>
      <c r="O35" s="692" t="n">
        <v>0.044</v>
      </c>
      <c r="P35" s="692" t="n">
        <v>0.067</v>
      </c>
      <c r="Q35" s="692" t="n">
        <v>0.065</v>
      </c>
      <c r="R35" s="692" t="n">
        <v>0.063</v>
      </c>
      <c r="S35" s="692" t="n">
        <v>0.061</v>
      </c>
      <c r="T35" s="692" t="n">
        <v>0.057</v>
      </c>
      <c r="U35" s="692" t="n">
        <v>0.053</v>
      </c>
      <c r="V35" s="692" t="n">
        <v>0.052</v>
      </c>
      <c r="W35" s="692" t="n">
        <v>0.046</v>
      </c>
      <c r="X35" s="692" t="n">
        <v>0.048</v>
      </c>
      <c r="Y35" s="692" t="n">
        <v>0.044</v>
      </c>
      <c r="Z35" s="692" t="n">
        <v>0.036</v>
      </c>
      <c r="AA35" s="692" t="n">
        <v>0.04</v>
      </c>
      <c r="AB35" s="692" t="n">
        <v>0.031</v>
      </c>
      <c r="AC35" s="693" t="n">
        <v>0.023</v>
      </c>
      <c r="AD35" s="694" t="n">
        <v>0</v>
      </c>
      <c r="AE35" s="695" t="n">
        <v>0.007</v>
      </c>
      <c r="AF35" s="646"/>
      <c r="AG35" s="686" t="s">
        <v>362</v>
      </c>
      <c r="AH35" s="696" t="s">
        <v>363</v>
      </c>
      <c r="AI35" s="697" t="n">
        <f aca="false">J35/L35</f>
        <v>0.106666666666667</v>
      </c>
      <c r="AJ35" s="698" t="n">
        <f aca="false">J35/M35</f>
        <v>0.112676056338028</v>
      </c>
      <c r="AK35" s="698" t="n">
        <f aca="false">J35/N35</f>
        <v>0.148148148148148</v>
      </c>
      <c r="AL35" s="699" t="n">
        <f aca="false">J35/O35</f>
        <v>0.181818181818182</v>
      </c>
      <c r="AM35" s="646"/>
      <c r="AN35" s="646"/>
      <c r="AO35" s="646"/>
      <c r="AQ35" s="646"/>
      <c r="AR35" s="686" t="s">
        <v>362</v>
      </c>
      <c r="AS35" s="696" t="s">
        <v>363</v>
      </c>
      <c r="AT35" s="701" t="n">
        <f aca="false">O35/L35</f>
        <v>0.586666666666667</v>
      </c>
      <c r="AU35" s="702" t="n">
        <f aca="false">O35/M35</f>
        <v>0.619718309859155</v>
      </c>
      <c r="AV35" s="702" t="n">
        <f aca="false">O35/N35</f>
        <v>0.814814814814815</v>
      </c>
      <c r="AW35" s="703" t="n">
        <f aca="false">O35/O35</f>
        <v>1</v>
      </c>
      <c r="BA35" s="709" t="s">
        <v>362</v>
      </c>
      <c r="BB35" s="706" t="s">
        <v>267</v>
      </c>
    </row>
    <row r="36" customFormat="false" ht="12.75" hidden="false" customHeight="false" outlineLevel="0" collapsed="false">
      <c r="A36" s="686" t="s">
        <v>364</v>
      </c>
      <c r="B36" s="687" t="s">
        <v>365</v>
      </c>
      <c r="C36" s="688" t="n">
        <v>0.039</v>
      </c>
      <c r="D36" s="689" t="n">
        <v>0.029</v>
      </c>
      <c r="E36" s="689" t="n">
        <v>0.016</v>
      </c>
      <c r="F36" s="690" t="n">
        <v>0</v>
      </c>
      <c r="G36" s="688" t="n">
        <v>0.021</v>
      </c>
      <c r="H36" s="689" t="n">
        <v>0.017</v>
      </c>
      <c r="I36" s="690" t="n">
        <v>0</v>
      </c>
      <c r="J36" s="688" t="n">
        <v>0.008</v>
      </c>
      <c r="K36" s="690" t="n">
        <v>0</v>
      </c>
      <c r="L36" s="691" t="n">
        <v>0.075</v>
      </c>
      <c r="M36" s="692" t="n">
        <v>0.071</v>
      </c>
      <c r="N36" s="692" t="n">
        <v>0.054</v>
      </c>
      <c r="O36" s="692" t="n">
        <v>0.044</v>
      </c>
      <c r="P36" s="692" t="n">
        <v>0.067</v>
      </c>
      <c r="Q36" s="692" t="n">
        <v>0.065</v>
      </c>
      <c r="R36" s="692" t="n">
        <v>0.063</v>
      </c>
      <c r="S36" s="692" t="n">
        <v>0.061</v>
      </c>
      <c r="T36" s="692" t="n">
        <v>0.057</v>
      </c>
      <c r="U36" s="692" t="n">
        <v>0.053</v>
      </c>
      <c r="V36" s="692" t="n">
        <v>0.052</v>
      </c>
      <c r="W36" s="692" t="n">
        <v>0.046</v>
      </c>
      <c r="X36" s="692" t="n">
        <v>0.048</v>
      </c>
      <c r="Y36" s="692" t="n">
        <v>0.044</v>
      </c>
      <c r="Z36" s="692" t="n">
        <v>0.036</v>
      </c>
      <c r="AA36" s="692" t="n">
        <v>0.04</v>
      </c>
      <c r="AB36" s="692" t="n">
        <v>0.031</v>
      </c>
      <c r="AC36" s="693" t="n">
        <v>0.023</v>
      </c>
      <c r="AD36" s="694" t="n">
        <v>0</v>
      </c>
      <c r="AE36" s="695" t="n">
        <v>0.007</v>
      </c>
      <c r="AF36" s="646"/>
      <c r="AG36" s="686" t="s">
        <v>364</v>
      </c>
      <c r="AH36" s="696" t="s">
        <v>365</v>
      </c>
      <c r="AI36" s="697" t="n">
        <f aca="false">J36/L36</f>
        <v>0.106666666666667</v>
      </c>
      <c r="AJ36" s="698" t="n">
        <f aca="false">J36/M36</f>
        <v>0.112676056338028</v>
      </c>
      <c r="AK36" s="698" t="n">
        <f aca="false">J36/N36</f>
        <v>0.148148148148148</v>
      </c>
      <c r="AL36" s="699" t="n">
        <f aca="false">J36/O36</f>
        <v>0.181818181818182</v>
      </c>
      <c r="AM36" s="646"/>
      <c r="AN36" s="646"/>
      <c r="AO36" s="646"/>
      <c r="AQ36" s="646"/>
      <c r="AR36" s="686" t="s">
        <v>364</v>
      </c>
      <c r="AS36" s="696" t="s">
        <v>365</v>
      </c>
      <c r="AT36" s="701" t="n">
        <f aca="false">O36/L36</f>
        <v>0.586666666666667</v>
      </c>
      <c r="AU36" s="702" t="n">
        <f aca="false">O36/M36</f>
        <v>0.619718309859155</v>
      </c>
      <c r="AV36" s="702" t="n">
        <f aca="false">O36/N36</f>
        <v>0.814814814814815</v>
      </c>
      <c r="AW36" s="703" t="n">
        <f aca="false">O36/O36</f>
        <v>1</v>
      </c>
      <c r="BA36" s="705" t="s">
        <v>364</v>
      </c>
      <c r="BB36" s="706" t="s">
        <v>311</v>
      </c>
    </row>
    <row r="37" customFormat="false" ht="12.75" hidden="false" customHeight="false" outlineLevel="0" collapsed="false">
      <c r="A37" s="686" t="s">
        <v>366</v>
      </c>
      <c r="B37" s="687" t="s">
        <v>367</v>
      </c>
      <c r="C37" s="688" t="n">
        <v>0.039</v>
      </c>
      <c r="D37" s="689" t="n">
        <v>0.029</v>
      </c>
      <c r="E37" s="689" t="n">
        <v>0.016</v>
      </c>
      <c r="F37" s="690" t="n">
        <v>0</v>
      </c>
      <c r="G37" s="688" t="n">
        <v>0.021</v>
      </c>
      <c r="H37" s="689" t="n">
        <v>0.017</v>
      </c>
      <c r="I37" s="690" t="n">
        <v>0</v>
      </c>
      <c r="J37" s="688" t="n">
        <v>0.008</v>
      </c>
      <c r="K37" s="690" t="n">
        <v>0</v>
      </c>
      <c r="L37" s="691" t="n">
        <v>0.075</v>
      </c>
      <c r="M37" s="692" t="n">
        <v>0.071</v>
      </c>
      <c r="N37" s="692" t="n">
        <v>0.054</v>
      </c>
      <c r="O37" s="692" t="n">
        <v>0.044</v>
      </c>
      <c r="P37" s="692" t="n">
        <v>0.067</v>
      </c>
      <c r="Q37" s="692" t="n">
        <v>0.065</v>
      </c>
      <c r="R37" s="692" t="n">
        <v>0.063</v>
      </c>
      <c r="S37" s="692" t="n">
        <v>0.061</v>
      </c>
      <c r="T37" s="692" t="n">
        <v>0.057</v>
      </c>
      <c r="U37" s="692" t="n">
        <v>0.053</v>
      </c>
      <c r="V37" s="692" t="n">
        <v>0.052</v>
      </c>
      <c r="W37" s="692" t="n">
        <v>0.046</v>
      </c>
      <c r="X37" s="692" t="n">
        <v>0.048</v>
      </c>
      <c r="Y37" s="692" t="n">
        <v>0.044</v>
      </c>
      <c r="Z37" s="692" t="n">
        <v>0.036</v>
      </c>
      <c r="AA37" s="692" t="n">
        <v>0.04</v>
      </c>
      <c r="AB37" s="692" t="n">
        <v>0.031</v>
      </c>
      <c r="AC37" s="693" t="n">
        <v>0.023</v>
      </c>
      <c r="AD37" s="694" t="n">
        <v>0</v>
      </c>
      <c r="AE37" s="695" t="n">
        <v>0.007</v>
      </c>
      <c r="AF37" s="646"/>
      <c r="AG37" s="686" t="s">
        <v>366</v>
      </c>
      <c r="AH37" s="696" t="s">
        <v>367</v>
      </c>
      <c r="AI37" s="697" t="n">
        <f aca="false">J37/L37</f>
        <v>0.106666666666667</v>
      </c>
      <c r="AJ37" s="698" t="n">
        <f aca="false">J37/M37</f>
        <v>0.112676056338028</v>
      </c>
      <c r="AK37" s="698" t="n">
        <f aca="false">J37/N37</f>
        <v>0.148148148148148</v>
      </c>
      <c r="AL37" s="699" t="n">
        <f aca="false">J37/O37</f>
        <v>0.181818181818182</v>
      </c>
      <c r="AM37" s="646"/>
      <c r="AN37" s="646"/>
      <c r="AO37" s="646"/>
      <c r="AQ37" s="646"/>
      <c r="AR37" s="686" t="s">
        <v>366</v>
      </c>
      <c r="AS37" s="696" t="s">
        <v>367</v>
      </c>
      <c r="AT37" s="701" t="n">
        <f aca="false">O37/L37</f>
        <v>0.586666666666667</v>
      </c>
      <c r="AU37" s="702" t="n">
        <f aca="false">O37/M37</f>
        <v>0.619718309859155</v>
      </c>
      <c r="AV37" s="702" t="n">
        <f aca="false">O37/N37</f>
        <v>0.814814814814815</v>
      </c>
      <c r="AW37" s="703" t="n">
        <f aca="false">O37/O37</f>
        <v>1</v>
      </c>
      <c r="BA37" s="705" t="s">
        <v>366</v>
      </c>
      <c r="BB37" s="706" t="s">
        <v>311</v>
      </c>
    </row>
    <row r="38" customFormat="false" ht="12.75" hidden="false" customHeight="false" outlineLevel="0" collapsed="false">
      <c r="A38" s="686" t="s">
        <v>368</v>
      </c>
      <c r="B38" s="687" t="s">
        <v>369</v>
      </c>
      <c r="C38" s="688" t="n">
        <v>0.026</v>
      </c>
      <c r="D38" s="689" t="n">
        <v>0.019</v>
      </c>
      <c r="E38" s="689" t="n">
        <v>0.01</v>
      </c>
      <c r="F38" s="690" t="n">
        <v>0</v>
      </c>
      <c r="G38" s="688" t="n">
        <v>0.015</v>
      </c>
      <c r="H38" s="689" t="n">
        <v>0.011</v>
      </c>
      <c r="I38" s="690" t="n">
        <v>0</v>
      </c>
      <c r="J38" s="688" t="n">
        <v>0.005</v>
      </c>
      <c r="K38" s="690" t="n">
        <v>0</v>
      </c>
      <c r="L38" s="691" t="n">
        <v>0.051</v>
      </c>
      <c r="M38" s="692" t="n">
        <v>0.047</v>
      </c>
      <c r="N38" s="692" t="n">
        <v>0.036</v>
      </c>
      <c r="O38" s="692" t="n">
        <v>0.029</v>
      </c>
      <c r="P38" s="692" t="n">
        <v>0.046</v>
      </c>
      <c r="Q38" s="692" t="n">
        <v>0.044</v>
      </c>
      <c r="R38" s="692" t="n">
        <v>0.042</v>
      </c>
      <c r="S38" s="692" t="n">
        <v>0.04</v>
      </c>
      <c r="T38" s="692" t="n">
        <v>0.039</v>
      </c>
      <c r="U38" s="692" t="n">
        <v>0.035</v>
      </c>
      <c r="V38" s="692" t="n">
        <v>0.035</v>
      </c>
      <c r="W38" s="692" t="n">
        <v>0.031</v>
      </c>
      <c r="X38" s="692" t="n">
        <v>0.031</v>
      </c>
      <c r="Y38" s="692" t="n">
        <v>0.03</v>
      </c>
      <c r="Z38" s="692" t="n">
        <v>0.024</v>
      </c>
      <c r="AA38" s="692" t="n">
        <v>0.026</v>
      </c>
      <c r="AB38" s="692" t="n">
        <v>0.02</v>
      </c>
      <c r="AC38" s="693" t="n">
        <v>0.015</v>
      </c>
      <c r="AD38" s="694" t="n">
        <v>0</v>
      </c>
      <c r="AE38" s="695" t="n">
        <v>0.005</v>
      </c>
      <c r="AF38" s="646"/>
      <c r="AG38" s="686" t="s">
        <v>368</v>
      </c>
      <c r="AH38" s="696" t="s">
        <v>369</v>
      </c>
      <c r="AI38" s="697" t="n">
        <f aca="false">J38/L38</f>
        <v>0.0980392156862745</v>
      </c>
      <c r="AJ38" s="698" t="n">
        <f aca="false">J38/M38</f>
        <v>0.106382978723404</v>
      </c>
      <c r="AK38" s="698" t="n">
        <f aca="false">J38/N38</f>
        <v>0.138888888888889</v>
      </c>
      <c r="AL38" s="699" t="n">
        <f aca="false">J38/O38</f>
        <v>0.172413793103448</v>
      </c>
      <c r="AM38" s="646"/>
      <c r="AN38" s="646"/>
      <c r="AO38" s="646"/>
      <c r="AQ38" s="646"/>
      <c r="AR38" s="686" t="s">
        <v>368</v>
      </c>
      <c r="AS38" s="696" t="s">
        <v>369</v>
      </c>
      <c r="AT38" s="701" t="n">
        <f aca="false">O38/L38</f>
        <v>0.568627450980392</v>
      </c>
      <c r="AU38" s="702" t="n">
        <f aca="false">O38/M38</f>
        <v>0.617021276595745</v>
      </c>
      <c r="AV38" s="702" t="n">
        <f aca="false">O38/N38</f>
        <v>0.805555555555556</v>
      </c>
      <c r="AW38" s="703" t="n">
        <f aca="false">O38/O38</f>
        <v>1</v>
      </c>
      <c r="BA38" s="705" t="s">
        <v>368</v>
      </c>
      <c r="BB38" s="706" t="s">
        <v>311</v>
      </c>
    </row>
    <row r="39" customFormat="false" ht="12.75" hidden="false" customHeight="false" outlineLevel="0" collapsed="false">
      <c r="A39" s="686" t="s">
        <v>370</v>
      </c>
      <c r="B39" s="687" t="s">
        <v>371</v>
      </c>
      <c r="C39" s="688" t="n">
        <v>0.026</v>
      </c>
      <c r="D39" s="689" t="n">
        <v>0.019</v>
      </c>
      <c r="E39" s="689" t="n">
        <v>0.01</v>
      </c>
      <c r="F39" s="690" t="n">
        <v>0</v>
      </c>
      <c r="G39" s="688" t="n">
        <v>0.015</v>
      </c>
      <c r="H39" s="689" t="n">
        <v>0.011</v>
      </c>
      <c r="I39" s="690" t="n">
        <v>0</v>
      </c>
      <c r="J39" s="688" t="n">
        <v>0.005</v>
      </c>
      <c r="K39" s="690" t="n">
        <v>0</v>
      </c>
      <c r="L39" s="691" t="n">
        <v>0.051</v>
      </c>
      <c r="M39" s="692" t="n">
        <v>0.047</v>
      </c>
      <c r="N39" s="692" t="n">
        <v>0.036</v>
      </c>
      <c r="O39" s="692" t="n">
        <v>0.029</v>
      </c>
      <c r="P39" s="692" t="n">
        <v>0.046</v>
      </c>
      <c r="Q39" s="692" t="n">
        <v>0.044</v>
      </c>
      <c r="R39" s="692" t="n">
        <v>0.042</v>
      </c>
      <c r="S39" s="692" t="n">
        <v>0.04</v>
      </c>
      <c r="T39" s="692" t="n">
        <v>0.039</v>
      </c>
      <c r="U39" s="692" t="n">
        <v>0.035</v>
      </c>
      <c r="V39" s="692" t="n">
        <v>0.035</v>
      </c>
      <c r="W39" s="692" t="n">
        <v>0.031</v>
      </c>
      <c r="X39" s="692" t="n">
        <v>0.031</v>
      </c>
      <c r="Y39" s="692" t="n">
        <v>0.03</v>
      </c>
      <c r="Z39" s="692" t="n">
        <v>0.024</v>
      </c>
      <c r="AA39" s="692" t="n">
        <v>0.026</v>
      </c>
      <c r="AB39" s="692" t="n">
        <v>0.02</v>
      </c>
      <c r="AC39" s="693" t="n">
        <v>0.015</v>
      </c>
      <c r="AD39" s="694" t="n">
        <v>0</v>
      </c>
      <c r="AE39" s="695" t="n">
        <v>0.005</v>
      </c>
      <c r="AF39" s="646"/>
      <c r="AG39" s="686" t="s">
        <v>370</v>
      </c>
      <c r="AH39" s="696" t="s">
        <v>371</v>
      </c>
      <c r="AI39" s="697" t="n">
        <f aca="false">J39/L39</f>
        <v>0.0980392156862745</v>
      </c>
      <c r="AJ39" s="698" t="n">
        <f aca="false">J39/M39</f>
        <v>0.106382978723404</v>
      </c>
      <c r="AK39" s="698" t="n">
        <f aca="false">J39/N39</f>
        <v>0.138888888888889</v>
      </c>
      <c r="AL39" s="699" t="n">
        <f aca="false">J39/O39</f>
        <v>0.172413793103448</v>
      </c>
      <c r="AM39" s="646"/>
      <c r="AN39" s="646"/>
      <c r="AO39" s="646"/>
      <c r="AQ39" s="646"/>
      <c r="AR39" s="686" t="s">
        <v>370</v>
      </c>
      <c r="AS39" s="696" t="s">
        <v>371</v>
      </c>
      <c r="AT39" s="701" t="n">
        <f aca="false">O39/L39</f>
        <v>0.568627450980392</v>
      </c>
      <c r="AU39" s="702" t="n">
        <f aca="false">O39/M39</f>
        <v>0.617021276595745</v>
      </c>
      <c r="AV39" s="702" t="n">
        <f aca="false">O39/N39</f>
        <v>0.805555555555556</v>
      </c>
      <c r="AW39" s="703" t="n">
        <f aca="false">O39/O39</f>
        <v>1</v>
      </c>
      <c r="BA39" s="705" t="s">
        <v>370</v>
      </c>
      <c r="BB39" s="706" t="s">
        <v>311</v>
      </c>
    </row>
    <row r="40" customFormat="false" ht="12.75" hidden="false" customHeight="false" outlineLevel="0" collapsed="false">
      <c r="A40" s="686" t="s">
        <v>372</v>
      </c>
      <c r="B40" s="687" t="s">
        <v>373</v>
      </c>
      <c r="C40" s="688" t="n">
        <v>0.026</v>
      </c>
      <c r="D40" s="689" t="n">
        <v>0.019</v>
      </c>
      <c r="E40" s="689" t="n">
        <v>0.01</v>
      </c>
      <c r="F40" s="690" t="n">
        <v>0</v>
      </c>
      <c r="G40" s="688" t="n">
        <v>0.015</v>
      </c>
      <c r="H40" s="689" t="n">
        <v>0.011</v>
      </c>
      <c r="I40" s="690" t="n">
        <v>0</v>
      </c>
      <c r="J40" s="688" t="n">
        <v>0.005</v>
      </c>
      <c r="K40" s="690" t="n">
        <v>0</v>
      </c>
      <c r="L40" s="691" t="n">
        <v>0.051</v>
      </c>
      <c r="M40" s="692" t="n">
        <v>0.047</v>
      </c>
      <c r="N40" s="692" t="n">
        <v>0.036</v>
      </c>
      <c r="O40" s="692" t="n">
        <v>0.029</v>
      </c>
      <c r="P40" s="692" t="n">
        <v>0.046</v>
      </c>
      <c r="Q40" s="692" t="n">
        <v>0.044</v>
      </c>
      <c r="R40" s="692" t="n">
        <v>0.042</v>
      </c>
      <c r="S40" s="692" t="n">
        <v>0.04</v>
      </c>
      <c r="T40" s="692" t="n">
        <v>0.039</v>
      </c>
      <c r="U40" s="692" t="n">
        <v>0.035</v>
      </c>
      <c r="V40" s="692" t="n">
        <v>0.035</v>
      </c>
      <c r="W40" s="692" t="n">
        <v>0.031</v>
      </c>
      <c r="X40" s="692" t="n">
        <v>0.031</v>
      </c>
      <c r="Y40" s="692" t="n">
        <v>0.03</v>
      </c>
      <c r="Z40" s="692" t="n">
        <v>0.024</v>
      </c>
      <c r="AA40" s="692" t="n">
        <v>0.026</v>
      </c>
      <c r="AB40" s="692" t="n">
        <v>0.02</v>
      </c>
      <c r="AC40" s="693" t="n">
        <v>0.015</v>
      </c>
      <c r="AD40" s="694" t="n">
        <v>0</v>
      </c>
      <c r="AE40" s="695" t="n">
        <v>0.005</v>
      </c>
      <c r="AG40" s="686" t="s">
        <v>372</v>
      </c>
      <c r="AH40" s="696" t="s">
        <v>373</v>
      </c>
      <c r="AI40" s="697" t="n">
        <f aca="false">J40/L40</f>
        <v>0.0980392156862745</v>
      </c>
      <c r="AJ40" s="698" t="n">
        <f aca="false">J40/M40</f>
        <v>0.106382978723404</v>
      </c>
      <c r="AK40" s="698" t="n">
        <f aca="false">J40/N40</f>
        <v>0.138888888888889</v>
      </c>
      <c r="AL40" s="699" t="n">
        <f aca="false">J40/O40</f>
        <v>0.172413793103448</v>
      </c>
      <c r="AN40" s="646"/>
      <c r="AR40" s="686" t="s">
        <v>372</v>
      </c>
      <c r="AS40" s="696" t="s">
        <v>373</v>
      </c>
      <c r="AT40" s="701" t="n">
        <f aca="false">O40/L40</f>
        <v>0.568627450980392</v>
      </c>
      <c r="AU40" s="702" t="n">
        <f aca="false">O40/M40</f>
        <v>0.617021276595745</v>
      </c>
      <c r="AV40" s="702" t="n">
        <f aca="false">O40/N40</f>
        <v>0.805555555555556</v>
      </c>
      <c r="AW40" s="703" t="n">
        <f aca="false">O40/O40</f>
        <v>1</v>
      </c>
      <c r="BA40" s="709" t="s">
        <v>372</v>
      </c>
      <c r="BB40" s="706" t="s">
        <v>267</v>
      </c>
    </row>
    <row r="41" customFormat="false" ht="12.75" hidden="false" customHeight="false" outlineLevel="0" collapsed="false">
      <c r="A41" s="686" t="s">
        <v>374</v>
      </c>
      <c r="B41" s="687" t="s">
        <v>375</v>
      </c>
      <c r="C41" s="688" t="n">
        <v>0.026</v>
      </c>
      <c r="D41" s="689" t="n">
        <v>0.019</v>
      </c>
      <c r="E41" s="689" t="n">
        <v>0.01</v>
      </c>
      <c r="F41" s="690" t="n">
        <v>0</v>
      </c>
      <c r="G41" s="688" t="n">
        <v>0.015</v>
      </c>
      <c r="H41" s="689" t="n">
        <v>0.011</v>
      </c>
      <c r="I41" s="690" t="n">
        <v>0</v>
      </c>
      <c r="J41" s="688" t="n">
        <v>0.005</v>
      </c>
      <c r="K41" s="690" t="n">
        <v>0</v>
      </c>
      <c r="L41" s="691" t="n">
        <v>0.051</v>
      </c>
      <c r="M41" s="692" t="n">
        <v>0.047</v>
      </c>
      <c r="N41" s="692" t="n">
        <v>0.036</v>
      </c>
      <c r="O41" s="692" t="n">
        <v>0.029</v>
      </c>
      <c r="P41" s="692" t="n">
        <v>0.046</v>
      </c>
      <c r="Q41" s="692" t="n">
        <v>0.044</v>
      </c>
      <c r="R41" s="692" t="n">
        <v>0.042</v>
      </c>
      <c r="S41" s="692" t="n">
        <v>0.04</v>
      </c>
      <c r="T41" s="692" t="n">
        <v>0.039</v>
      </c>
      <c r="U41" s="692" t="n">
        <v>0.035</v>
      </c>
      <c r="V41" s="692" t="n">
        <v>0.035</v>
      </c>
      <c r="W41" s="692" t="n">
        <v>0.031</v>
      </c>
      <c r="X41" s="692" t="n">
        <v>0.031</v>
      </c>
      <c r="Y41" s="692" t="n">
        <v>0.03</v>
      </c>
      <c r="Z41" s="692" t="n">
        <v>0.024</v>
      </c>
      <c r="AA41" s="692" t="n">
        <v>0.026</v>
      </c>
      <c r="AB41" s="692" t="n">
        <v>0.02</v>
      </c>
      <c r="AC41" s="693" t="n">
        <v>0.015</v>
      </c>
      <c r="AD41" s="694" t="n">
        <v>0</v>
      </c>
      <c r="AE41" s="695" t="n">
        <v>0.005</v>
      </c>
      <c r="AG41" s="686" t="s">
        <v>374</v>
      </c>
      <c r="AH41" s="696" t="s">
        <v>375</v>
      </c>
      <c r="AI41" s="697" t="n">
        <f aca="false">J41/L41</f>
        <v>0.0980392156862745</v>
      </c>
      <c r="AJ41" s="698" t="n">
        <f aca="false">J41/M41</f>
        <v>0.106382978723404</v>
      </c>
      <c r="AK41" s="698" t="n">
        <f aca="false">J41/N41</f>
        <v>0.138888888888889</v>
      </c>
      <c r="AL41" s="699" t="n">
        <f aca="false">J41/O41</f>
        <v>0.172413793103448</v>
      </c>
      <c r="AR41" s="686" t="s">
        <v>374</v>
      </c>
      <c r="AS41" s="696" t="s">
        <v>375</v>
      </c>
      <c r="AT41" s="701" t="n">
        <f aca="false">O41/L41</f>
        <v>0.568627450980392</v>
      </c>
      <c r="AU41" s="702" t="n">
        <f aca="false">O41/M41</f>
        <v>0.617021276595745</v>
      </c>
      <c r="AV41" s="702" t="n">
        <f aca="false">O41/N41</f>
        <v>0.805555555555556</v>
      </c>
      <c r="AW41" s="703" t="n">
        <f aca="false">O41/O41</f>
        <v>1</v>
      </c>
      <c r="BA41" s="705" t="s">
        <v>374</v>
      </c>
      <c r="BB41" s="706" t="s">
        <v>311</v>
      </c>
    </row>
    <row r="42" customFormat="false" ht="12.75" hidden="false" customHeight="false" outlineLevel="0" collapsed="false">
      <c r="A42" s="686" t="s">
        <v>376</v>
      </c>
      <c r="B42" s="687" t="s">
        <v>377</v>
      </c>
      <c r="C42" s="688" t="n">
        <v>0.026</v>
      </c>
      <c r="D42" s="689" t="n">
        <v>0.019</v>
      </c>
      <c r="E42" s="689" t="n">
        <v>0.01</v>
      </c>
      <c r="F42" s="690" t="n">
        <v>0</v>
      </c>
      <c r="G42" s="688" t="n">
        <v>0.015</v>
      </c>
      <c r="H42" s="689" t="n">
        <v>0.011</v>
      </c>
      <c r="I42" s="690" t="n">
        <v>0</v>
      </c>
      <c r="J42" s="688" t="n">
        <v>0.005</v>
      </c>
      <c r="K42" s="690" t="n">
        <v>0</v>
      </c>
      <c r="L42" s="691" t="n">
        <v>0.051</v>
      </c>
      <c r="M42" s="692" t="n">
        <v>0.047</v>
      </c>
      <c r="N42" s="692" t="n">
        <v>0.036</v>
      </c>
      <c r="O42" s="692" t="n">
        <v>0.029</v>
      </c>
      <c r="P42" s="692" t="n">
        <v>0.046</v>
      </c>
      <c r="Q42" s="692" t="n">
        <v>0.044</v>
      </c>
      <c r="R42" s="692" t="n">
        <v>0.042</v>
      </c>
      <c r="S42" s="692" t="n">
        <v>0.04</v>
      </c>
      <c r="T42" s="692" t="n">
        <v>0.039</v>
      </c>
      <c r="U42" s="692" t="n">
        <v>0.035</v>
      </c>
      <c r="V42" s="692" t="n">
        <v>0.035</v>
      </c>
      <c r="W42" s="692" t="n">
        <v>0.031</v>
      </c>
      <c r="X42" s="692" t="n">
        <v>0.031</v>
      </c>
      <c r="Y42" s="692" t="n">
        <v>0.03</v>
      </c>
      <c r="Z42" s="692" t="n">
        <v>0.024</v>
      </c>
      <c r="AA42" s="692" t="n">
        <v>0.026</v>
      </c>
      <c r="AB42" s="692" t="n">
        <v>0.02</v>
      </c>
      <c r="AC42" s="693" t="n">
        <v>0.015</v>
      </c>
      <c r="AD42" s="694" t="n">
        <v>0</v>
      </c>
      <c r="AE42" s="695" t="n">
        <v>0.005</v>
      </c>
      <c r="AG42" s="686" t="s">
        <v>376</v>
      </c>
      <c r="AH42" s="696" t="s">
        <v>377</v>
      </c>
      <c r="AI42" s="697" t="n">
        <f aca="false">J42/L42</f>
        <v>0.0980392156862745</v>
      </c>
      <c r="AJ42" s="698" t="n">
        <f aca="false">J42/M42</f>
        <v>0.106382978723404</v>
      </c>
      <c r="AK42" s="698" t="n">
        <f aca="false">J42/N42</f>
        <v>0.138888888888889</v>
      </c>
      <c r="AL42" s="699" t="n">
        <f aca="false">J42/O42</f>
        <v>0.172413793103448</v>
      </c>
      <c r="AR42" s="686" t="s">
        <v>376</v>
      </c>
      <c r="AS42" s="696" t="s">
        <v>377</v>
      </c>
      <c r="AT42" s="701" t="n">
        <f aca="false">O42/L42</f>
        <v>0.568627450980392</v>
      </c>
      <c r="AU42" s="702" t="n">
        <f aca="false">O42/M42</f>
        <v>0.617021276595745</v>
      </c>
      <c r="AV42" s="702" t="n">
        <f aca="false">O42/N42</f>
        <v>0.805555555555556</v>
      </c>
      <c r="AW42" s="703" t="n">
        <f aca="false">O42/O42</f>
        <v>1</v>
      </c>
      <c r="BA42" s="705" t="s">
        <v>376</v>
      </c>
      <c r="BB42" s="706" t="s">
        <v>311</v>
      </c>
    </row>
    <row r="43" customFormat="false" ht="12.75" hidden="false" customHeight="false" outlineLevel="0" collapsed="false">
      <c r="A43" s="686" t="s">
        <v>378</v>
      </c>
      <c r="B43" s="687" t="s">
        <v>379</v>
      </c>
      <c r="C43" s="688" t="n">
        <v>0.137</v>
      </c>
      <c r="D43" s="689" t="n">
        <v>0.1</v>
      </c>
      <c r="E43" s="689" t="n">
        <v>0.055</v>
      </c>
      <c r="F43" s="690" t="n">
        <v>0</v>
      </c>
      <c r="G43" s="688" t="n">
        <v>0.063</v>
      </c>
      <c r="H43" s="689" t="n">
        <v>0.042</v>
      </c>
      <c r="I43" s="690" t="n">
        <v>0</v>
      </c>
      <c r="J43" s="688" t="n">
        <v>0.024</v>
      </c>
      <c r="K43" s="690" t="n">
        <v>0</v>
      </c>
      <c r="L43" s="691" t="n">
        <v>0.245</v>
      </c>
      <c r="M43" s="692" t="n">
        <v>0.224</v>
      </c>
      <c r="N43" s="692" t="n">
        <v>0.182</v>
      </c>
      <c r="O43" s="692" t="n">
        <v>0.145</v>
      </c>
      <c r="P43" s="692" t="n">
        <v>0.221</v>
      </c>
      <c r="Q43" s="692" t="n">
        <v>0.208</v>
      </c>
      <c r="R43" s="692" t="n">
        <v>0.2</v>
      </c>
      <c r="S43" s="692" t="n">
        <v>0.187</v>
      </c>
      <c r="T43" s="692" t="n">
        <v>0.184</v>
      </c>
      <c r="U43" s="692" t="n">
        <v>0.163</v>
      </c>
      <c r="V43" s="692" t="n">
        <v>0.163</v>
      </c>
      <c r="W43" s="692" t="n">
        <v>0.158</v>
      </c>
      <c r="X43" s="692" t="n">
        <v>0.142</v>
      </c>
      <c r="Y43" s="692" t="n">
        <v>0.139</v>
      </c>
      <c r="Z43" s="692" t="n">
        <v>0.121</v>
      </c>
      <c r="AA43" s="692" t="n">
        <v>0.118</v>
      </c>
      <c r="AB43" s="692" t="n">
        <v>0.1</v>
      </c>
      <c r="AC43" s="693" t="n">
        <v>0.076</v>
      </c>
      <c r="AD43" s="694" t="n">
        <v>0</v>
      </c>
      <c r="AE43" s="695" t="n">
        <v>0.021</v>
      </c>
      <c r="AG43" s="686" t="s">
        <v>378</v>
      </c>
      <c r="AH43" s="696" t="s">
        <v>379</v>
      </c>
      <c r="AI43" s="697" t="n">
        <f aca="false">J43/L43</f>
        <v>0.0979591836734694</v>
      </c>
      <c r="AJ43" s="698" t="n">
        <f aca="false">J43/M43</f>
        <v>0.107142857142857</v>
      </c>
      <c r="AK43" s="698" t="n">
        <f aca="false">J43/N43</f>
        <v>0.131868131868132</v>
      </c>
      <c r="AL43" s="699" t="n">
        <f aca="false">J43/O43</f>
        <v>0.16551724137931</v>
      </c>
      <c r="AR43" s="686" t="s">
        <v>378</v>
      </c>
      <c r="AS43" s="696" t="s">
        <v>379</v>
      </c>
      <c r="AT43" s="701" t="n">
        <f aca="false">O43/L43</f>
        <v>0.591836734693878</v>
      </c>
      <c r="AU43" s="702" t="n">
        <f aca="false">O43/M43</f>
        <v>0.647321428571429</v>
      </c>
      <c r="AV43" s="702" t="n">
        <f aca="false">O43/N43</f>
        <v>0.796703296703297</v>
      </c>
      <c r="AW43" s="703" t="n">
        <f aca="false">O43/O43</f>
        <v>1</v>
      </c>
      <c r="BA43" s="710" t="s">
        <v>378</v>
      </c>
      <c r="BB43" s="706" t="s">
        <v>311</v>
      </c>
    </row>
    <row r="44" customFormat="false" ht="12.75" hidden="false" customHeight="false" outlineLevel="0" collapsed="false">
      <c r="A44" s="686" t="s">
        <v>380</v>
      </c>
      <c r="B44" s="687" t="s">
        <v>381</v>
      </c>
      <c r="C44" s="688" t="n">
        <v>0.137</v>
      </c>
      <c r="D44" s="689" t="n">
        <v>0.1</v>
      </c>
      <c r="E44" s="689" t="n">
        <v>0.055</v>
      </c>
      <c r="F44" s="690" t="n">
        <v>0</v>
      </c>
      <c r="G44" s="688" t="n">
        <v>0.063</v>
      </c>
      <c r="H44" s="689" t="n">
        <v>0.042</v>
      </c>
      <c r="I44" s="690" t="n">
        <v>0</v>
      </c>
      <c r="J44" s="688" t="n">
        <v>0.024</v>
      </c>
      <c r="K44" s="690" t="n">
        <v>0</v>
      </c>
      <c r="L44" s="691" t="n">
        <v>0.245</v>
      </c>
      <c r="M44" s="692" t="n">
        <v>0.224</v>
      </c>
      <c r="N44" s="692" t="n">
        <v>0.182</v>
      </c>
      <c r="O44" s="692" t="n">
        <v>0.145</v>
      </c>
      <c r="P44" s="692" t="n">
        <v>0.221</v>
      </c>
      <c r="Q44" s="692" t="n">
        <v>0.208</v>
      </c>
      <c r="R44" s="692" t="n">
        <v>0.2</v>
      </c>
      <c r="S44" s="692" t="n">
        <v>0.187</v>
      </c>
      <c r="T44" s="692" t="n">
        <v>0.184</v>
      </c>
      <c r="U44" s="692" t="n">
        <v>0.163</v>
      </c>
      <c r="V44" s="692" t="n">
        <v>0.163</v>
      </c>
      <c r="W44" s="692" t="n">
        <v>0.158</v>
      </c>
      <c r="X44" s="692" t="n">
        <v>0.142</v>
      </c>
      <c r="Y44" s="692" t="n">
        <v>0.139</v>
      </c>
      <c r="Z44" s="692" t="n">
        <v>0.121</v>
      </c>
      <c r="AA44" s="692" t="n">
        <v>0.118</v>
      </c>
      <c r="AB44" s="692" t="n">
        <v>0.1</v>
      </c>
      <c r="AC44" s="693" t="n">
        <v>0.076</v>
      </c>
      <c r="AD44" s="694" t="n">
        <v>0</v>
      </c>
      <c r="AE44" s="695" t="n">
        <v>0.021</v>
      </c>
      <c r="AG44" s="686" t="s">
        <v>380</v>
      </c>
      <c r="AH44" s="696" t="s">
        <v>381</v>
      </c>
      <c r="AI44" s="697" t="n">
        <f aca="false">J44/L44</f>
        <v>0.0979591836734694</v>
      </c>
      <c r="AJ44" s="698" t="n">
        <f aca="false">J44/M44</f>
        <v>0.107142857142857</v>
      </c>
      <c r="AK44" s="698" t="n">
        <f aca="false">J44/N44</f>
        <v>0.131868131868132</v>
      </c>
      <c r="AL44" s="699" t="n">
        <f aca="false">J44/O44</f>
        <v>0.16551724137931</v>
      </c>
      <c r="AR44" s="686" t="s">
        <v>380</v>
      </c>
      <c r="AS44" s="696" t="s">
        <v>381</v>
      </c>
      <c r="AT44" s="701" t="n">
        <f aca="false">O44/L44</f>
        <v>0.591836734693878</v>
      </c>
      <c r="AU44" s="702" t="n">
        <f aca="false">O44/M44</f>
        <v>0.647321428571429</v>
      </c>
      <c r="AV44" s="702" t="n">
        <f aca="false">O44/N44</f>
        <v>0.796703296703297</v>
      </c>
      <c r="AW44" s="703" t="n">
        <f aca="false">O44/O44</f>
        <v>1</v>
      </c>
      <c r="BA44" s="710" t="s">
        <v>380</v>
      </c>
      <c r="BB44" s="706" t="s">
        <v>311</v>
      </c>
    </row>
    <row r="45" customFormat="false" ht="12.75" hidden="false" customHeight="false" outlineLevel="0" collapsed="false">
      <c r="A45" s="686" t="s">
        <v>382</v>
      </c>
      <c r="B45" s="687" t="s">
        <v>383</v>
      </c>
      <c r="C45" s="688" t="n">
        <v>0.137</v>
      </c>
      <c r="D45" s="689" t="n">
        <v>0.1</v>
      </c>
      <c r="E45" s="689" t="n">
        <v>0.055</v>
      </c>
      <c r="F45" s="690" t="n">
        <v>0</v>
      </c>
      <c r="G45" s="688" t="n">
        <v>0.063</v>
      </c>
      <c r="H45" s="689" t="n">
        <v>0.042</v>
      </c>
      <c r="I45" s="690" t="n">
        <v>0</v>
      </c>
      <c r="J45" s="688" t="n">
        <v>0.024</v>
      </c>
      <c r="K45" s="690" t="n">
        <v>0</v>
      </c>
      <c r="L45" s="691" t="n">
        <v>0.245</v>
      </c>
      <c r="M45" s="692" t="n">
        <v>0.224</v>
      </c>
      <c r="N45" s="692" t="n">
        <v>0.182</v>
      </c>
      <c r="O45" s="692" t="n">
        <v>0.145</v>
      </c>
      <c r="P45" s="692" t="n">
        <v>0.221</v>
      </c>
      <c r="Q45" s="692" t="n">
        <v>0.208</v>
      </c>
      <c r="R45" s="692" t="n">
        <v>0.2</v>
      </c>
      <c r="S45" s="692" t="n">
        <v>0.187</v>
      </c>
      <c r="T45" s="692" t="n">
        <v>0.184</v>
      </c>
      <c r="U45" s="692" t="n">
        <v>0.163</v>
      </c>
      <c r="V45" s="692" t="n">
        <v>0.163</v>
      </c>
      <c r="W45" s="692" t="n">
        <v>0.158</v>
      </c>
      <c r="X45" s="692" t="n">
        <v>0.142</v>
      </c>
      <c r="Y45" s="692" t="n">
        <v>0.139</v>
      </c>
      <c r="Z45" s="692" t="n">
        <v>0.121</v>
      </c>
      <c r="AA45" s="692" t="n">
        <v>0.118</v>
      </c>
      <c r="AB45" s="692" t="n">
        <v>0.1</v>
      </c>
      <c r="AC45" s="693" t="n">
        <v>0.076</v>
      </c>
      <c r="AD45" s="694" t="n">
        <v>0</v>
      </c>
      <c r="AE45" s="695" t="n">
        <v>0.021</v>
      </c>
      <c r="AG45" s="686" t="s">
        <v>382</v>
      </c>
      <c r="AH45" s="696" t="s">
        <v>383</v>
      </c>
      <c r="AI45" s="697" t="n">
        <f aca="false">J45/L45</f>
        <v>0.0979591836734694</v>
      </c>
      <c r="AJ45" s="698" t="n">
        <f aca="false">J45/M45</f>
        <v>0.107142857142857</v>
      </c>
      <c r="AK45" s="698" t="n">
        <f aca="false">J45/N45</f>
        <v>0.131868131868132</v>
      </c>
      <c r="AL45" s="699" t="n">
        <f aca="false">J45/O45</f>
        <v>0.16551724137931</v>
      </c>
      <c r="AR45" s="686" t="s">
        <v>382</v>
      </c>
      <c r="AS45" s="696" t="s">
        <v>383</v>
      </c>
      <c r="AT45" s="701" t="n">
        <f aca="false">O45/L45</f>
        <v>0.591836734693878</v>
      </c>
      <c r="AU45" s="702" t="n">
        <f aca="false">O45/M45</f>
        <v>0.647321428571429</v>
      </c>
      <c r="AV45" s="702" t="n">
        <f aca="false">O45/N45</f>
        <v>0.796703296703297</v>
      </c>
      <c r="AW45" s="703" t="n">
        <f aca="false">O45/O45</f>
        <v>1</v>
      </c>
      <c r="BA45" s="710" t="s">
        <v>382</v>
      </c>
      <c r="BB45" s="706" t="s">
        <v>311</v>
      </c>
    </row>
    <row r="46" customFormat="false" ht="12.75" hidden="false" customHeight="false" outlineLevel="0" collapsed="false">
      <c r="A46" s="686" t="s">
        <v>384</v>
      </c>
      <c r="B46" s="687" t="s">
        <v>385</v>
      </c>
      <c r="C46" s="688" t="n">
        <v>0.059</v>
      </c>
      <c r="D46" s="689" t="n">
        <v>0.043</v>
      </c>
      <c r="E46" s="689" t="n">
        <v>0.023</v>
      </c>
      <c r="F46" s="690" t="n">
        <v>0</v>
      </c>
      <c r="G46" s="688" t="n">
        <v>0.012</v>
      </c>
      <c r="H46" s="689" t="n">
        <v>0.01</v>
      </c>
      <c r="I46" s="690" t="n">
        <v>0</v>
      </c>
      <c r="J46" s="688" t="n">
        <v>0.011</v>
      </c>
      <c r="K46" s="690" t="n">
        <v>0</v>
      </c>
      <c r="L46" s="691" t="n">
        <v>0.092</v>
      </c>
      <c r="M46" s="692" t="n">
        <v>0.09</v>
      </c>
      <c r="N46" s="692" t="n">
        <v>0.08</v>
      </c>
      <c r="O46" s="692" t="n">
        <v>0.064</v>
      </c>
      <c r="P46" s="692" t="n">
        <v>0.081</v>
      </c>
      <c r="Q46" s="692" t="n">
        <v>0.076</v>
      </c>
      <c r="R46" s="692" t="n">
        <v>0.079</v>
      </c>
      <c r="S46" s="692" t="n">
        <v>0.074</v>
      </c>
      <c r="T46" s="692" t="n">
        <v>0.065</v>
      </c>
      <c r="U46" s="692" t="n">
        <v>0.063</v>
      </c>
      <c r="V46" s="692" t="n">
        <v>0.056</v>
      </c>
      <c r="W46" s="692" t="n">
        <v>0.069</v>
      </c>
      <c r="X46" s="692" t="n">
        <v>0.054</v>
      </c>
      <c r="Y46" s="692" t="n">
        <v>0.045</v>
      </c>
      <c r="Z46" s="692" t="n">
        <v>0.053</v>
      </c>
      <c r="AA46" s="692" t="n">
        <v>0.043</v>
      </c>
      <c r="AB46" s="692" t="n">
        <v>0.044</v>
      </c>
      <c r="AC46" s="693" t="n">
        <v>0.033</v>
      </c>
      <c r="AD46" s="694" t="n">
        <v>0</v>
      </c>
      <c r="AE46" s="695" t="n">
        <v>0.01</v>
      </c>
      <c r="AG46" s="686" t="s">
        <v>384</v>
      </c>
      <c r="AH46" s="696" t="s">
        <v>385</v>
      </c>
      <c r="AI46" s="697" t="n">
        <f aca="false">J46/L46</f>
        <v>0.119565217391304</v>
      </c>
      <c r="AJ46" s="698" t="n">
        <f aca="false">J46/M46</f>
        <v>0.122222222222222</v>
      </c>
      <c r="AK46" s="698" t="n">
        <f aca="false">J46/N46</f>
        <v>0.1375</v>
      </c>
      <c r="AL46" s="699" t="n">
        <f aca="false">J46/O46</f>
        <v>0.171875</v>
      </c>
      <c r="AR46" s="686" t="s">
        <v>384</v>
      </c>
      <c r="AS46" s="696" t="s">
        <v>385</v>
      </c>
      <c r="AT46" s="701" t="n">
        <f aca="false">O46/L46</f>
        <v>0.695652173913044</v>
      </c>
      <c r="AU46" s="702" t="n">
        <f aca="false">O46/M46</f>
        <v>0.711111111111111</v>
      </c>
      <c r="AV46" s="702" t="n">
        <f aca="false">O46/N46</f>
        <v>0.8</v>
      </c>
      <c r="AW46" s="703" t="n">
        <f aca="false">O46/O46</f>
        <v>1</v>
      </c>
      <c r="BA46" s="710" t="s">
        <v>384</v>
      </c>
      <c r="BB46" s="706" t="s">
        <v>311</v>
      </c>
    </row>
    <row r="47" customFormat="false" ht="12.75" hidden="false" customHeight="false" outlineLevel="0" collapsed="false">
      <c r="A47" s="686" t="s">
        <v>386</v>
      </c>
      <c r="B47" s="687" t="s">
        <v>387</v>
      </c>
      <c r="C47" s="688" t="n">
        <v>0.059</v>
      </c>
      <c r="D47" s="689" t="n">
        <v>0.043</v>
      </c>
      <c r="E47" s="689" t="n">
        <v>0.023</v>
      </c>
      <c r="F47" s="690" t="n">
        <v>0</v>
      </c>
      <c r="G47" s="688" t="n">
        <v>0.012</v>
      </c>
      <c r="H47" s="689" t="n">
        <v>0.01</v>
      </c>
      <c r="I47" s="690" t="n">
        <v>0</v>
      </c>
      <c r="J47" s="688" t="n">
        <v>0.011</v>
      </c>
      <c r="K47" s="690" t="n">
        <v>0</v>
      </c>
      <c r="L47" s="691" t="n">
        <v>0.092</v>
      </c>
      <c r="M47" s="692" t="n">
        <v>0.09</v>
      </c>
      <c r="N47" s="692" t="n">
        <v>0.08</v>
      </c>
      <c r="O47" s="692" t="n">
        <v>0.064</v>
      </c>
      <c r="P47" s="692" t="n">
        <v>0.081</v>
      </c>
      <c r="Q47" s="692" t="n">
        <v>0.076</v>
      </c>
      <c r="R47" s="692" t="n">
        <v>0.079</v>
      </c>
      <c r="S47" s="692" t="n">
        <v>0.074</v>
      </c>
      <c r="T47" s="692" t="n">
        <v>0.065</v>
      </c>
      <c r="U47" s="692" t="n">
        <v>0.063</v>
      </c>
      <c r="V47" s="692" t="n">
        <v>0.056</v>
      </c>
      <c r="W47" s="692" t="n">
        <v>0.069</v>
      </c>
      <c r="X47" s="692" t="n">
        <v>0.054</v>
      </c>
      <c r="Y47" s="692" t="n">
        <v>0.045</v>
      </c>
      <c r="Z47" s="692" t="n">
        <v>0.053</v>
      </c>
      <c r="AA47" s="692" t="n">
        <v>0.043</v>
      </c>
      <c r="AB47" s="692" t="n">
        <v>0.044</v>
      </c>
      <c r="AC47" s="693" t="n">
        <v>0.033</v>
      </c>
      <c r="AD47" s="694" t="n">
        <v>0</v>
      </c>
      <c r="AE47" s="695" t="n">
        <v>0.01</v>
      </c>
      <c r="AG47" s="686" t="s">
        <v>386</v>
      </c>
      <c r="AH47" s="696" t="s">
        <v>387</v>
      </c>
      <c r="AI47" s="697" t="n">
        <f aca="false">J47/L47</f>
        <v>0.119565217391304</v>
      </c>
      <c r="AJ47" s="698" t="n">
        <f aca="false">J47/M47</f>
        <v>0.122222222222222</v>
      </c>
      <c r="AK47" s="698" t="n">
        <f aca="false">J47/N47</f>
        <v>0.1375</v>
      </c>
      <c r="AL47" s="699" t="n">
        <f aca="false">J47/O47</f>
        <v>0.171875</v>
      </c>
      <c r="AR47" s="686" t="s">
        <v>386</v>
      </c>
      <c r="AS47" s="696" t="s">
        <v>387</v>
      </c>
      <c r="AT47" s="701" t="n">
        <f aca="false">O47/L47</f>
        <v>0.695652173913044</v>
      </c>
      <c r="AU47" s="702" t="n">
        <f aca="false">O47/M47</f>
        <v>0.711111111111111</v>
      </c>
      <c r="AV47" s="702" t="n">
        <f aca="false">O47/N47</f>
        <v>0.8</v>
      </c>
      <c r="AW47" s="703" t="n">
        <f aca="false">O47/O47</f>
        <v>1</v>
      </c>
      <c r="BA47" s="710" t="s">
        <v>386</v>
      </c>
      <c r="BB47" s="706" t="s">
        <v>311</v>
      </c>
    </row>
    <row r="48" customFormat="false" ht="13.5" hidden="false" customHeight="false" outlineLevel="0" collapsed="false">
      <c r="A48" s="711" t="s">
        <v>388</v>
      </c>
      <c r="B48" s="712" t="s">
        <v>389</v>
      </c>
      <c r="C48" s="713" t="n">
        <v>0.059</v>
      </c>
      <c r="D48" s="714" t="n">
        <v>0.043</v>
      </c>
      <c r="E48" s="714" t="n">
        <v>0.023</v>
      </c>
      <c r="F48" s="715" t="n">
        <v>0</v>
      </c>
      <c r="G48" s="713" t="n">
        <v>0.012</v>
      </c>
      <c r="H48" s="714" t="n">
        <v>0.01</v>
      </c>
      <c r="I48" s="715" t="n">
        <v>0</v>
      </c>
      <c r="J48" s="713" t="n">
        <v>0.011</v>
      </c>
      <c r="K48" s="715" t="n">
        <v>0</v>
      </c>
      <c r="L48" s="716" t="n">
        <v>0.092</v>
      </c>
      <c r="M48" s="717" t="n">
        <v>0.09</v>
      </c>
      <c r="N48" s="717" t="n">
        <v>0.08</v>
      </c>
      <c r="O48" s="717" t="n">
        <v>0.064</v>
      </c>
      <c r="P48" s="717" t="n">
        <v>0.081</v>
      </c>
      <c r="Q48" s="717" t="n">
        <v>0.076</v>
      </c>
      <c r="R48" s="717" t="n">
        <v>0.079</v>
      </c>
      <c r="S48" s="717" t="n">
        <v>0.074</v>
      </c>
      <c r="T48" s="717" t="n">
        <v>0.065</v>
      </c>
      <c r="U48" s="717" t="n">
        <v>0.063</v>
      </c>
      <c r="V48" s="717" t="n">
        <v>0.056</v>
      </c>
      <c r="W48" s="717" t="n">
        <v>0.069</v>
      </c>
      <c r="X48" s="717" t="n">
        <v>0.054</v>
      </c>
      <c r="Y48" s="717" t="n">
        <v>0.045</v>
      </c>
      <c r="Z48" s="717" t="n">
        <v>0.053</v>
      </c>
      <c r="AA48" s="717" t="n">
        <v>0.043</v>
      </c>
      <c r="AB48" s="717" t="n">
        <v>0.044</v>
      </c>
      <c r="AC48" s="718" t="n">
        <v>0.033</v>
      </c>
      <c r="AD48" s="719" t="n">
        <v>0</v>
      </c>
      <c r="AE48" s="720" t="n">
        <v>0.01</v>
      </c>
      <c r="AG48" s="711" t="s">
        <v>388</v>
      </c>
      <c r="AH48" s="721" t="s">
        <v>389</v>
      </c>
      <c r="AI48" s="722" t="n">
        <f aca="false">J48/L48</f>
        <v>0.119565217391304</v>
      </c>
      <c r="AJ48" s="723" t="n">
        <f aca="false">J48/M48</f>
        <v>0.122222222222222</v>
      </c>
      <c r="AK48" s="723" t="n">
        <f aca="false">J48/N48</f>
        <v>0.1375</v>
      </c>
      <c r="AL48" s="724" t="n">
        <f aca="false">J48/O48</f>
        <v>0.171875</v>
      </c>
      <c r="AR48" s="711" t="s">
        <v>388</v>
      </c>
      <c r="AS48" s="721" t="s">
        <v>389</v>
      </c>
      <c r="AT48" s="725" t="n">
        <f aca="false">O48/L48</f>
        <v>0.695652173913044</v>
      </c>
      <c r="AU48" s="726" t="n">
        <f aca="false">O48/M48</f>
        <v>0.711111111111111</v>
      </c>
      <c r="AV48" s="726" t="n">
        <f aca="false">O48/N48</f>
        <v>0.8</v>
      </c>
      <c r="AW48" s="727" t="n">
        <f aca="false">O48/O48</f>
        <v>1</v>
      </c>
      <c r="BA48" s="728" t="s">
        <v>388</v>
      </c>
      <c r="BB48" s="660" t="s">
        <v>311</v>
      </c>
    </row>
  </sheetData>
  <sheetProtection algorithmName="SHA-512" hashValue="DeVau58tRs4CDCyV9F+rkETVtpRyqvvrJO1W1PXhwmLLgWtueh7VBz0o/TfDtWzKKkGJCKe5hRCJbLgY9J1UHw==" saltValue="PGgrMi7KwHhGwGK9XeIbyA==" spinCount="100000" sheet="true" objects="true" scenarios="true"/>
  <mergeCells count="19">
    <mergeCell ref="A2:A4"/>
    <mergeCell ref="B2:B4"/>
    <mergeCell ref="C2:F2"/>
    <mergeCell ref="G2:I2"/>
    <mergeCell ref="J2:K3"/>
    <mergeCell ref="L2:AD2"/>
    <mergeCell ref="AE2:AE4"/>
    <mergeCell ref="AG2:AG4"/>
    <mergeCell ref="AH2:AH4"/>
    <mergeCell ref="AI2:AL3"/>
    <mergeCell ref="AR2:AR4"/>
    <mergeCell ref="AS2:AS4"/>
    <mergeCell ref="AT2:AW3"/>
    <mergeCell ref="AY2:AY4"/>
    <mergeCell ref="BA2:BA4"/>
    <mergeCell ref="BB2:BB4"/>
    <mergeCell ref="C3:F3"/>
    <mergeCell ref="G3:I3"/>
    <mergeCell ref="L3:AD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49" activeCellId="0" sqref="B49"/>
    </sheetView>
  </sheetViews>
  <sheetFormatPr defaultColWidth="8.68359375" defaultRowHeight="12.75" zeroHeight="false" outlineLevelRow="0" outlineLevelCol="0"/>
  <cols>
    <col collapsed="false" customWidth="true" hidden="false" outlineLevel="0" max="1" min="1" style="0" width="16.78"/>
    <col collapsed="false" customWidth="true" hidden="false" outlineLevel="0" max="4" min="3" style="636" width="14.45"/>
  </cols>
  <sheetData>
    <row r="1" customFormat="false" ht="13.5" hidden="false" customHeight="false" outlineLevel="0" collapsed="false">
      <c r="A1" s="72" t="s">
        <v>390</v>
      </c>
      <c r="C1" s="72" t="s">
        <v>391</v>
      </c>
    </row>
    <row r="2" customFormat="false" ht="13.5" hidden="false" customHeight="false" outlineLevel="0" collapsed="false">
      <c r="A2" s="729" t="s">
        <v>36</v>
      </c>
      <c r="C2" s="729" t="s">
        <v>36</v>
      </c>
      <c r="D2" s="730" t="s">
        <v>37</v>
      </c>
    </row>
    <row r="3" customFormat="false" ht="12.75" hidden="false" customHeight="false" outlineLevel="0" collapsed="false">
      <c r="A3" s="731" t="s">
        <v>392</v>
      </c>
      <c r="C3" s="648" t="s">
        <v>392</v>
      </c>
      <c r="D3" s="732" t="s">
        <v>393</v>
      </c>
    </row>
    <row r="4" customFormat="false" ht="12.75" hidden="false" customHeight="false" outlineLevel="0" collapsed="false">
      <c r="A4" s="653" t="s">
        <v>394</v>
      </c>
      <c r="C4" s="653" t="s">
        <v>392</v>
      </c>
      <c r="D4" s="733" t="s">
        <v>395</v>
      </c>
    </row>
    <row r="5" customFormat="false" ht="12.75" hidden="false" customHeight="false" outlineLevel="0" collapsed="false">
      <c r="A5" s="653" t="s">
        <v>396</v>
      </c>
      <c r="C5" s="653" t="s">
        <v>392</v>
      </c>
      <c r="D5" s="733" t="s">
        <v>397</v>
      </c>
    </row>
    <row r="6" customFormat="false" ht="12.75" hidden="false" customHeight="false" outlineLevel="0" collapsed="false">
      <c r="A6" s="653" t="s">
        <v>398</v>
      </c>
      <c r="C6" s="653" t="s">
        <v>392</v>
      </c>
      <c r="D6" s="733" t="s">
        <v>399</v>
      </c>
    </row>
    <row r="7" customFormat="false" ht="12.75" hidden="false" customHeight="false" outlineLevel="0" collapsed="false">
      <c r="A7" s="653" t="s">
        <v>400</v>
      </c>
      <c r="C7" s="653" t="s">
        <v>392</v>
      </c>
      <c r="D7" s="733" t="s">
        <v>401</v>
      </c>
    </row>
    <row r="8" customFormat="false" ht="12.75" hidden="false" customHeight="false" outlineLevel="0" collapsed="false">
      <c r="A8" s="653" t="s">
        <v>402</v>
      </c>
      <c r="C8" s="653" t="s">
        <v>392</v>
      </c>
      <c r="D8" s="733" t="s">
        <v>403</v>
      </c>
    </row>
    <row r="9" customFormat="false" ht="12.75" hidden="false" customHeight="false" outlineLevel="0" collapsed="false">
      <c r="A9" s="653" t="s">
        <v>404</v>
      </c>
      <c r="C9" s="653" t="s">
        <v>392</v>
      </c>
      <c r="D9" s="733" t="s">
        <v>405</v>
      </c>
    </row>
    <row r="10" customFormat="false" ht="12.75" hidden="false" customHeight="false" outlineLevel="0" collapsed="false">
      <c r="A10" s="653" t="s">
        <v>406</v>
      </c>
      <c r="C10" s="653" t="s">
        <v>392</v>
      </c>
      <c r="D10" s="733" t="s">
        <v>407</v>
      </c>
    </row>
    <row r="11" customFormat="false" ht="12.75" hidden="false" customHeight="false" outlineLevel="0" collapsed="false">
      <c r="A11" s="653" t="s">
        <v>408</v>
      </c>
      <c r="C11" s="653" t="s">
        <v>392</v>
      </c>
      <c r="D11" s="733" t="s">
        <v>409</v>
      </c>
    </row>
    <row r="12" customFormat="false" ht="12.75" hidden="false" customHeight="false" outlineLevel="0" collapsed="false">
      <c r="A12" s="653" t="s">
        <v>410</v>
      </c>
      <c r="C12" s="653" t="s">
        <v>392</v>
      </c>
      <c r="D12" s="733" t="s">
        <v>411</v>
      </c>
    </row>
    <row r="13" customFormat="false" ht="12.75" hidden="false" customHeight="false" outlineLevel="0" collapsed="false">
      <c r="A13" s="653" t="s">
        <v>412</v>
      </c>
      <c r="C13" s="653" t="s">
        <v>392</v>
      </c>
      <c r="D13" s="733" t="s">
        <v>413</v>
      </c>
    </row>
    <row r="14" customFormat="false" ht="12.75" hidden="false" customHeight="false" outlineLevel="0" collapsed="false">
      <c r="A14" s="653" t="s">
        <v>414</v>
      </c>
      <c r="C14" s="653" t="s">
        <v>392</v>
      </c>
      <c r="D14" s="733" t="s">
        <v>415</v>
      </c>
    </row>
    <row r="15" customFormat="false" ht="12.75" hidden="false" customHeight="false" outlineLevel="0" collapsed="false">
      <c r="A15" s="653" t="s">
        <v>416</v>
      </c>
      <c r="C15" s="653" t="s">
        <v>392</v>
      </c>
      <c r="D15" s="733" t="s">
        <v>417</v>
      </c>
    </row>
    <row r="16" customFormat="false" ht="12.75" hidden="false" customHeight="false" outlineLevel="0" collapsed="false">
      <c r="A16" s="653" t="s">
        <v>418</v>
      </c>
      <c r="C16" s="653" t="s">
        <v>392</v>
      </c>
      <c r="D16" s="733" t="s">
        <v>419</v>
      </c>
    </row>
    <row r="17" customFormat="false" ht="12.75" hidden="false" customHeight="false" outlineLevel="0" collapsed="false">
      <c r="A17" s="653" t="s">
        <v>420</v>
      </c>
      <c r="C17" s="653" t="s">
        <v>392</v>
      </c>
      <c r="D17" s="733" t="s">
        <v>421</v>
      </c>
    </row>
    <row r="18" customFormat="false" ht="12.75" hidden="false" customHeight="false" outlineLevel="0" collapsed="false">
      <c r="A18" s="653" t="s">
        <v>422</v>
      </c>
      <c r="C18" s="653" t="s">
        <v>392</v>
      </c>
      <c r="D18" s="733" t="s">
        <v>423</v>
      </c>
    </row>
    <row r="19" customFormat="false" ht="12.75" hidden="false" customHeight="false" outlineLevel="0" collapsed="false">
      <c r="A19" s="653" t="s">
        <v>424</v>
      </c>
      <c r="C19" s="653" t="s">
        <v>392</v>
      </c>
      <c r="D19" s="733" t="s">
        <v>425</v>
      </c>
    </row>
    <row r="20" customFormat="false" ht="12.75" hidden="false" customHeight="false" outlineLevel="0" collapsed="false">
      <c r="A20" s="653" t="s">
        <v>426</v>
      </c>
      <c r="C20" s="653" t="s">
        <v>392</v>
      </c>
      <c r="D20" s="733" t="s">
        <v>427</v>
      </c>
    </row>
    <row r="21" customFormat="false" ht="12.75" hidden="false" customHeight="false" outlineLevel="0" collapsed="false">
      <c r="A21" s="653" t="s">
        <v>428</v>
      </c>
      <c r="C21" s="653" t="s">
        <v>392</v>
      </c>
      <c r="D21" s="733" t="s">
        <v>429</v>
      </c>
    </row>
    <row r="22" customFormat="false" ht="12.75" hidden="false" customHeight="false" outlineLevel="0" collapsed="false">
      <c r="A22" s="653" t="s">
        <v>430</v>
      </c>
      <c r="C22" s="653" t="s">
        <v>392</v>
      </c>
      <c r="D22" s="733" t="s">
        <v>431</v>
      </c>
    </row>
    <row r="23" customFormat="false" ht="12.75" hidden="false" customHeight="false" outlineLevel="0" collapsed="false">
      <c r="A23" s="653" t="s">
        <v>432</v>
      </c>
      <c r="C23" s="653" t="s">
        <v>392</v>
      </c>
      <c r="D23" s="733" t="s">
        <v>433</v>
      </c>
    </row>
    <row r="24" customFormat="false" ht="12.75" hidden="false" customHeight="false" outlineLevel="0" collapsed="false">
      <c r="A24" s="653" t="s">
        <v>434</v>
      </c>
      <c r="C24" s="653" t="s">
        <v>392</v>
      </c>
      <c r="D24" s="733" t="s">
        <v>435</v>
      </c>
    </row>
    <row r="25" customFormat="false" ht="12.75" hidden="false" customHeight="false" outlineLevel="0" collapsed="false">
      <c r="A25" s="653" t="s">
        <v>436</v>
      </c>
      <c r="C25" s="653" t="s">
        <v>392</v>
      </c>
      <c r="D25" s="733" t="s">
        <v>437</v>
      </c>
    </row>
    <row r="26" customFormat="false" ht="12.75" hidden="false" customHeight="false" outlineLevel="0" collapsed="false">
      <c r="A26" s="653" t="s">
        <v>438</v>
      </c>
      <c r="C26" s="653" t="s">
        <v>392</v>
      </c>
      <c r="D26" s="733" t="s">
        <v>439</v>
      </c>
    </row>
    <row r="27" customFormat="false" ht="12.75" hidden="false" customHeight="false" outlineLevel="0" collapsed="false">
      <c r="A27" s="653" t="s">
        <v>440</v>
      </c>
      <c r="C27" s="653" t="s">
        <v>392</v>
      </c>
      <c r="D27" s="733" t="s">
        <v>441</v>
      </c>
    </row>
    <row r="28" customFormat="false" ht="12.75" hidden="false" customHeight="false" outlineLevel="0" collapsed="false">
      <c r="A28" s="653" t="s">
        <v>442</v>
      </c>
      <c r="C28" s="653" t="s">
        <v>392</v>
      </c>
      <c r="D28" s="733" t="s">
        <v>443</v>
      </c>
    </row>
    <row r="29" customFormat="false" ht="12.75" hidden="false" customHeight="false" outlineLevel="0" collapsed="false">
      <c r="A29" s="653" t="s">
        <v>444</v>
      </c>
      <c r="C29" s="653" t="s">
        <v>392</v>
      </c>
      <c r="D29" s="733" t="s">
        <v>445</v>
      </c>
    </row>
    <row r="30" customFormat="false" ht="12.75" hidden="false" customHeight="false" outlineLevel="0" collapsed="false">
      <c r="A30" s="653" t="s">
        <v>446</v>
      </c>
      <c r="C30" s="653" t="s">
        <v>392</v>
      </c>
      <c r="D30" s="733" t="s">
        <v>447</v>
      </c>
    </row>
    <row r="31" customFormat="false" ht="12.75" hidden="false" customHeight="false" outlineLevel="0" collapsed="false">
      <c r="A31" s="653" t="s">
        <v>448</v>
      </c>
      <c r="C31" s="653" t="s">
        <v>392</v>
      </c>
      <c r="D31" s="733" t="s">
        <v>449</v>
      </c>
    </row>
    <row r="32" customFormat="false" ht="12.75" hidden="false" customHeight="false" outlineLevel="0" collapsed="false">
      <c r="A32" s="653" t="s">
        <v>450</v>
      </c>
      <c r="C32" s="653" t="s">
        <v>392</v>
      </c>
      <c r="D32" s="733" t="s">
        <v>451</v>
      </c>
    </row>
    <row r="33" customFormat="false" ht="12.75" hidden="false" customHeight="false" outlineLevel="0" collapsed="false">
      <c r="A33" s="653" t="s">
        <v>452</v>
      </c>
      <c r="C33" s="653" t="s">
        <v>392</v>
      </c>
      <c r="D33" s="733" t="s">
        <v>453</v>
      </c>
    </row>
    <row r="34" customFormat="false" ht="12.75" hidden="false" customHeight="false" outlineLevel="0" collapsed="false">
      <c r="A34" s="653" t="s">
        <v>454</v>
      </c>
      <c r="C34" s="653" t="s">
        <v>392</v>
      </c>
      <c r="D34" s="733" t="s">
        <v>455</v>
      </c>
    </row>
    <row r="35" customFormat="false" ht="12.75" hidden="false" customHeight="false" outlineLevel="0" collapsed="false">
      <c r="A35" s="653" t="s">
        <v>456</v>
      </c>
      <c r="C35" s="653" t="s">
        <v>392</v>
      </c>
      <c r="D35" s="733" t="s">
        <v>457</v>
      </c>
    </row>
    <row r="36" customFormat="false" ht="12.75" hidden="false" customHeight="false" outlineLevel="0" collapsed="false">
      <c r="A36" s="653" t="s">
        <v>458</v>
      </c>
      <c r="C36" s="653" t="s">
        <v>392</v>
      </c>
      <c r="D36" s="733" t="s">
        <v>459</v>
      </c>
    </row>
    <row r="37" customFormat="false" ht="12.75" hidden="false" customHeight="false" outlineLevel="0" collapsed="false">
      <c r="A37" s="653" t="s">
        <v>460</v>
      </c>
      <c r="C37" s="653" t="s">
        <v>392</v>
      </c>
      <c r="D37" s="733" t="s">
        <v>461</v>
      </c>
    </row>
    <row r="38" customFormat="false" ht="12.75" hidden="false" customHeight="false" outlineLevel="0" collapsed="false">
      <c r="A38" s="653" t="s">
        <v>462</v>
      </c>
      <c r="C38" s="653" t="s">
        <v>392</v>
      </c>
      <c r="D38" s="733" t="s">
        <v>463</v>
      </c>
    </row>
    <row r="39" customFormat="false" ht="12.75" hidden="false" customHeight="false" outlineLevel="0" collapsed="false">
      <c r="A39" s="653" t="s">
        <v>464</v>
      </c>
      <c r="C39" s="653" t="s">
        <v>392</v>
      </c>
      <c r="D39" s="733" t="s">
        <v>465</v>
      </c>
    </row>
    <row r="40" customFormat="false" ht="12.75" hidden="false" customHeight="false" outlineLevel="0" collapsed="false">
      <c r="A40" s="653" t="s">
        <v>466</v>
      </c>
      <c r="C40" s="653" t="s">
        <v>392</v>
      </c>
      <c r="D40" s="733" t="s">
        <v>467</v>
      </c>
    </row>
    <row r="41" customFormat="false" ht="12.75" hidden="false" customHeight="false" outlineLevel="0" collapsed="false">
      <c r="A41" s="653" t="s">
        <v>468</v>
      </c>
      <c r="C41" s="653" t="s">
        <v>392</v>
      </c>
      <c r="D41" s="733" t="s">
        <v>469</v>
      </c>
    </row>
    <row r="42" customFormat="false" ht="12.75" hidden="false" customHeight="false" outlineLevel="0" collapsed="false">
      <c r="A42" s="653" t="s">
        <v>470</v>
      </c>
      <c r="C42" s="653" t="s">
        <v>392</v>
      </c>
      <c r="D42" s="733" t="s">
        <v>471</v>
      </c>
    </row>
    <row r="43" customFormat="false" ht="12.75" hidden="false" customHeight="false" outlineLevel="0" collapsed="false">
      <c r="A43" s="653" t="s">
        <v>472</v>
      </c>
      <c r="C43" s="653" t="s">
        <v>392</v>
      </c>
      <c r="D43" s="733" t="s">
        <v>473</v>
      </c>
    </row>
    <row r="44" customFormat="false" ht="12.75" hidden="false" customHeight="false" outlineLevel="0" collapsed="false">
      <c r="A44" s="653" t="s">
        <v>474</v>
      </c>
      <c r="C44" s="653" t="s">
        <v>392</v>
      </c>
      <c r="D44" s="733" t="s">
        <v>475</v>
      </c>
    </row>
    <row r="45" customFormat="false" ht="12.75" hidden="false" customHeight="false" outlineLevel="0" collapsed="false">
      <c r="A45" s="653" t="s">
        <v>476</v>
      </c>
      <c r="C45" s="653" t="s">
        <v>392</v>
      </c>
      <c r="D45" s="733" t="s">
        <v>477</v>
      </c>
    </row>
    <row r="46" customFormat="false" ht="12.75" hidden="false" customHeight="false" outlineLevel="0" collapsed="false">
      <c r="A46" s="653" t="s">
        <v>478</v>
      </c>
      <c r="C46" s="653" t="s">
        <v>392</v>
      </c>
      <c r="D46" s="733" t="s">
        <v>479</v>
      </c>
    </row>
    <row r="47" customFormat="false" ht="12.75" hidden="false" customHeight="false" outlineLevel="0" collapsed="false">
      <c r="A47" s="653" t="s">
        <v>480</v>
      </c>
      <c r="C47" s="653" t="s">
        <v>392</v>
      </c>
      <c r="D47" s="733" t="s">
        <v>481</v>
      </c>
    </row>
    <row r="48" customFormat="false" ht="12.75" hidden="false" customHeight="false" outlineLevel="0" collapsed="false">
      <c r="A48" s="653" t="s">
        <v>482</v>
      </c>
      <c r="C48" s="653" t="s">
        <v>392</v>
      </c>
      <c r="D48" s="733" t="s">
        <v>483</v>
      </c>
    </row>
    <row r="49" customFormat="false" ht="13.5" hidden="false" customHeight="false" outlineLevel="0" collapsed="false">
      <c r="A49" s="734" t="s">
        <v>484</v>
      </c>
      <c r="C49" s="653" t="s">
        <v>392</v>
      </c>
      <c r="D49" s="733" t="s">
        <v>485</v>
      </c>
    </row>
    <row r="50" customFormat="false" ht="12.75" hidden="false" customHeight="false" outlineLevel="0" collapsed="false">
      <c r="C50" s="653" t="s">
        <v>392</v>
      </c>
      <c r="D50" s="733" t="s">
        <v>486</v>
      </c>
    </row>
    <row r="51" customFormat="false" ht="12.75" hidden="false" customHeight="false" outlineLevel="0" collapsed="false">
      <c r="C51" s="653" t="s">
        <v>392</v>
      </c>
      <c r="D51" s="733" t="s">
        <v>487</v>
      </c>
    </row>
    <row r="52" customFormat="false" ht="12.75" hidden="false" customHeight="false" outlineLevel="0" collapsed="false">
      <c r="C52" s="653" t="s">
        <v>392</v>
      </c>
      <c r="D52" s="733" t="s">
        <v>488</v>
      </c>
    </row>
    <row r="53" customFormat="false" ht="12.75" hidden="false" customHeight="false" outlineLevel="0" collapsed="false">
      <c r="C53" s="653" t="s">
        <v>392</v>
      </c>
      <c r="D53" s="733" t="s">
        <v>489</v>
      </c>
    </row>
    <row r="54" customFormat="false" ht="12.75" hidden="false" customHeight="false" outlineLevel="0" collapsed="false">
      <c r="C54" s="653" t="s">
        <v>392</v>
      </c>
      <c r="D54" s="733" t="s">
        <v>490</v>
      </c>
    </row>
    <row r="55" customFormat="false" ht="12.75" hidden="false" customHeight="false" outlineLevel="0" collapsed="false">
      <c r="C55" s="653" t="s">
        <v>392</v>
      </c>
      <c r="D55" s="733" t="s">
        <v>491</v>
      </c>
    </row>
    <row r="56" customFormat="false" ht="12.75" hidden="false" customHeight="false" outlineLevel="0" collapsed="false">
      <c r="C56" s="653" t="s">
        <v>392</v>
      </c>
      <c r="D56" s="733" t="s">
        <v>492</v>
      </c>
    </row>
    <row r="57" customFormat="false" ht="12.75" hidden="false" customHeight="false" outlineLevel="0" collapsed="false">
      <c r="C57" s="653" t="s">
        <v>392</v>
      </c>
      <c r="D57" s="733" t="s">
        <v>493</v>
      </c>
    </row>
    <row r="58" customFormat="false" ht="12.75" hidden="false" customHeight="false" outlineLevel="0" collapsed="false">
      <c r="C58" s="653" t="s">
        <v>392</v>
      </c>
      <c r="D58" s="733" t="s">
        <v>494</v>
      </c>
    </row>
    <row r="59" customFormat="false" ht="12.75" hidden="false" customHeight="false" outlineLevel="0" collapsed="false">
      <c r="C59" s="653" t="s">
        <v>392</v>
      </c>
      <c r="D59" s="733" t="s">
        <v>495</v>
      </c>
    </row>
    <row r="60" customFormat="false" ht="12.75" hidden="false" customHeight="false" outlineLevel="0" collapsed="false">
      <c r="C60" s="653" t="s">
        <v>392</v>
      </c>
      <c r="D60" s="733" t="s">
        <v>496</v>
      </c>
    </row>
    <row r="61" customFormat="false" ht="12.75" hidden="false" customHeight="false" outlineLevel="0" collapsed="false">
      <c r="C61" s="653" t="s">
        <v>392</v>
      </c>
      <c r="D61" s="733" t="s">
        <v>497</v>
      </c>
    </row>
    <row r="62" customFormat="false" ht="12.75" hidden="false" customHeight="false" outlineLevel="0" collapsed="false">
      <c r="C62" s="653" t="s">
        <v>392</v>
      </c>
      <c r="D62" s="733" t="s">
        <v>498</v>
      </c>
    </row>
    <row r="63" customFormat="false" ht="12.75" hidden="false" customHeight="false" outlineLevel="0" collapsed="false">
      <c r="C63" s="653" t="s">
        <v>392</v>
      </c>
      <c r="D63" s="733" t="s">
        <v>499</v>
      </c>
    </row>
    <row r="64" customFormat="false" ht="12.75" hidden="false" customHeight="false" outlineLevel="0" collapsed="false">
      <c r="C64" s="653" t="s">
        <v>392</v>
      </c>
      <c r="D64" s="733" t="s">
        <v>500</v>
      </c>
    </row>
    <row r="65" customFormat="false" ht="12.75" hidden="false" customHeight="false" outlineLevel="0" collapsed="false">
      <c r="C65" s="653" t="s">
        <v>392</v>
      </c>
      <c r="D65" s="733" t="s">
        <v>501</v>
      </c>
    </row>
    <row r="66" customFormat="false" ht="12.75" hidden="false" customHeight="false" outlineLevel="0" collapsed="false">
      <c r="C66" s="653" t="s">
        <v>392</v>
      </c>
      <c r="D66" s="733" t="s">
        <v>502</v>
      </c>
    </row>
    <row r="67" customFormat="false" ht="12.75" hidden="false" customHeight="false" outlineLevel="0" collapsed="false">
      <c r="C67" s="653" t="s">
        <v>392</v>
      </c>
      <c r="D67" s="733" t="s">
        <v>503</v>
      </c>
    </row>
    <row r="68" customFormat="false" ht="12.75" hidden="false" customHeight="false" outlineLevel="0" collapsed="false">
      <c r="C68" s="653" t="s">
        <v>392</v>
      </c>
      <c r="D68" s="733" t="s">
        <v>504</v>
      </c>
    </row>
    <row r="69" customFormat="false" ht="12.75" hidden="false" customHeight="false" outlineLevel="0" collapsed="false">
      <c r="C69" s="653" t="s">
        <v>392</v>
      </c>
      <c r="D69" s="733" t="s">
        <v>505</v>
      </c>
    </row>
    <row r="70" customFormat="false" ht="12.75" hidden="false" customHeight="false" outlineLevel="0" collapsed="false">
      <c r="C70" s="653" t="s">
        <v>392</v>
      </c>
      <c r="D70" s="733" t="s">
        <v>506</v>
      </c>
    </row>
    <row r="71" customFormat="false" ht="12.75" hidden="false" customHeight="false" outlineLevel="0" collapsed="false">
      <c r="C71" s="653" t="s">
        <v>392</v>
      </c>
      <c r="D71" s="733" t="s">
        <v>507</v>
      </c>
    </row>
    <row r="72" customFormat="false" ht="12.75" hidden="false" customHeight="false" outlineLevel="0" collapsed="false">
      <c r="C72" s="653" t="s">
        <v>392</v>
      </c>
      <c r="D72" s="733" t="s">
        <v>508</v>
      </c>
    </row>
    <row r="73" customFormat="false" ht="12.75" hidden="false" customHeight="false" outlineLevel="0" collapsed="false">
      <c r="C73" s="653" t="s">
        <v>392</v>
      </c>
      <c r="D73" s="733" t="s">
        <v>509</v>
      </c>
    </row>
    <row r="74" customFormat="false" ht="12.75" hidden="false" customHeight="false" outlineLevel="0" collapsed="false">
      <c r="C74" s="653" t="s">
        <v>392</v>
      </c>
      <c r="D74" s="733" t="s">
        <v>510</v>
      </c>
    </row>
    <row r="75" customFormat="false" ht="12.75" hidden="false" customHeight="false" outlineLevel="0" collapsed="false">
      <c r="C75" s="653" t="s">
        <v>392</v>
      </c>
      <c r="D75" s="733" t="s">
        <v>511</v>
      </c>
    </row>
    <row r="76" customFormat="false" ht="12.75" hidden="false" customHeight="false" outlineLevel="0" collapsed="false">
      <c r="C76" s="653" t="s">
        <v>392</v>
      </c>
      <c r="D76" s="733" t="s">
        <v>512</v>
      </c>
    </row>
    <row r="77" customFormat="false" ht="12.75" hidden="false" customHeight="false" outlineLevel="0" collapsed="false">
      <c r="C77" s="653" t="s">
        <v>392</v>
      </c>
      <c r="D77" s="733" t="s">
        <v>513</v>
      </c>
    </row>
    <row r="78" customFormat="false" ht="12.75" hidden="false" customHeight="false" outlineLevel="0" collapsed="false">
      <c r="C78" s="653" t="s">
        <v>392</v>
      </c>
      <c r="D78" s="733" t="s">
        <v>514</v>
      </c>
    </row>
    <row r="79" customFormat="false" ht="12.75" hidden="false" customHeight="false" outlineLevel="0" collapsed="false">
      <c r="C79" s="653" t="s">
        <v>392</v>
      </c>
      <c r="D79" s="733" t="s">
        <v>515</v>
      </c>
    </row>
    <row r="80" customFormat="false" ht="12.75" hidden="false" customHeight="false" outlineLevel="0" collapsed="false">
      <c r="C80" s="653" t="s">
        <v>392</v>
      </c>
      <c r="D80" s="733" t="s">
        <v>516</v>
      </c>
    </row>
    <row r="81" customFormat="false" ht="12.75" hidden="false" customHeight="false" outlineLevel="0" collapsed="false">
      <c r="C81" s="653" t="s">
        <v>392</v>
      </c>
      <c r="D81" s="733" t="s">
        <v>517</v>
      </c>
    </row>
    <row r="82" customFormat="false" ht="12.75" hidden="false" customHeight="false" outlineLevel="0" collapsed="false">
      <c r="C82" s="653" t="s">
        <v>392</v>
      </c>
      <c r="D82" s="733" t="s">
        <v>518</v>
      </c>
    </row>
    <row r="83" customFormat="false" ht="12.75" hidden="false" customHeight="false" outlineLevel="0" collapsed="false">
      <c r="C83" s="653" t="s">
        <v>392</v>
      </c>
      <c r="D83" s="733" t="s">
        <v>519</v>
      </c>
    </row>
    <row r="84" customFormat="false" ht="12.75" hidden="false" customHeight="false" outlineLevel="0" collapsed="false">
      <c r="C84" s="653" t="s">
        <v>392</v>
      </c>
      <c r="D84" s="733" t="s">
        <v>520</v>
      </c>
    </row>
    <row r="85" customFormat="false" ht="12.75" hidden="false" customHeight="false" outlineLevel="0" collapsed="false">
      <c r="C85" s="653" t="s">
        <v>392</v>
      </c>
      <c r="D85" s="733" t="s">
        <v>521</v>
      </c>
    </row>
    <row r="86" customFormat="false" ht="12.75" hidden="false" customHeight="false" outlineLevel="0" collapsed="false">
      <c r="C86" s="653" t="s">
        <v>392</v>
      </c>
      <c r="D86" s="733" t="s">
        <v>522</v>
      </c>
    </row>
    <row r="87" customFormat="false" ht="12.75" hidden="false" customHeight="false" outlineLevel="0" collapsed="false">
      <c r="C87" s="653" t="s">
        <v>392</v>
      </c>
      <c r="D87" s="733" t="s">
        <v>523</v>
      </c>
    </row>
    <row r="88" customFormat="false" ht="12.75" hidden="false" customHeight="false" outlineLevel="0" collapsed="false">
      <c r="C88" s="653" t="s">
        <v>392</v>
      </c>
      <c r="D88" s="733" t="s">
        <v>524</v>
      </c>
    </row>
    <row r="89" customFormat="false" ht="12.75" hidden="false" customHeight="false" outlineLevel="0" collapsed="false">
      <c r="C89" s="653" t="s">
        <v>392</v>
      </c>
      <c r="D89" s="733" t="s">
        <v>525</v>
      </c>
    </row>
    <row r="90" customFormat="false" ht="12.75" hidden="false" customHeight="false" outlineLevel="0" collapsed="false">
      <c r="C90" s="653" t="s">
        <v>392</v>
      </c>
      <c r="D90" s="733" t="s">
        <v>526</v>
      </c>
    </row>
    <row r="91" customFormat="false" ht="12.75" hidden="false" customHeight="false" outlineLevel="0" collapsed="false">
      <c r="C91" s="653" t="s">
        <v>392</v>
      </c>
      <c r="D91" s="733" t="s">
        <v>527</v>
      </c>
    </row>
    <row r="92" customFormat="false" ht="12.75" hidden="false" customHeight="false" outlineLevel="0" collapsed="false">
      <c r="C92" s="653" t="s">
        <v>392</v>
      </c>
      <c r="D92" s="733" t="s">
        <v>528</v>
      </c>
    </row>
    <row r="93" customFormat="false" ht="12.75" hidden="false" customHeight="false" outlineLevel="0" collapsed="false">
      <c r="C93" s="653" t="s">
        <v>392</v>
      </c>
      <c r="D93" s="733" t="s">
        <v>529</v>
      </c>
    </row>
    <row r="94" customFormat="false" ht="12.75" hidden="false" customHeight="false" outlineLevel="0" collapsed="false">
      <c r="C94" s="653" t="s">
        <v>392</v>
      </c>
      <c r="D94" s="733" t="s">
        <v>530</v>
      </c>
    </row>
    <row r="95" customFormat="false" ht="12.75" hidden="false" customHeight="false" outlineLevel="0" collapsed="false">
      <c r="C95" s="653" t="s">
        <v>392</v>
      </c>
      <c r="D95" s="733" t="s">
        <v>531</v>
      </c>
    </row>
    <row r="96" customFormat="false" ht="12.75" hidden="false" customHeight="false" outlineLevel="0" collapsed="false">
      <c r="C96" s="653" t="s">
        <v>392</v>
      </c>
      <c r="D96" s="733" t="s">
        <v>532</v>
      </c>
    </row>
    <row r="97" customFormat="false" ht="12.75" hidden="false" customHeight="false" outlineLevel="0" collapsed="false">
      <c r="C97" s="653" t="s">
        <v>392</v>
      </c>
      <c r="D97" s="733" t="s">
        <v>533</v>
      </c>
    </row>
    <row r="98" customFormat="false" ht="12.75" hidden="false" customHeight="false" outlineLevel="0" collapsed="false">
      <c r="C98" s="653" t="s">
        <v>392</v>
      </c>
      <c r="D98" s="733" t="s">
        <v>534</v>
      </c>
    </row>
    <row r="99" customFormat="false" ht="12.75" hidden="false" customHeight="false" outlineLevel="0" collapsed="false">
      <c r="C99" s="653" t="s">
        <v>392</v>
      </c>
      <c r="D99" s="733" t="s">
        <v>535</v>
      </c>
    </row>
    <row r="100" customFormat="false" ht="12.75" hidden="false" customHeight="false" outlineLevel="0" collapsed="false">
      <c r="C100" s="653" t="s">
        <v>392</v>
      </c>
      <c r="D100" s="733" t="s">
        <v>536</v>
      </c>
    </row>
    <row r="101" customFormat="false" ht="12.75" hidden="false" customHeight="false" outlineLevel="0" collapsed="false">
      <c r="C101" s="653" t="s">
        <v>392</v>
      </c>
      <c r="D101" s="733" t="s">
        <v>537</v>
      </c>
    </row>
    <row r="102" customFormat="false" ht="12.75" hidden="false" customHeight="false" outlineLevel="0" collapsed="false">
      <c r="C102" s="653" t="s">
        <v>392</v>
      </c>
      <c r="D102" s="733" t="s">
        <v>538</v>
      </c>
    </row>
    <row r="103" customFormat="false" ht="12.75" hidden="false" customHeight="false" outlineLevel="0" collapsed="false">
      <c r="C103" s="653" t="s">
        <v>392</v>
      </c>
      <c r="D103" s="733" t="s">
        <v>539</v>
      </c>
    </row>
    <row r="104" customFormat="false" ht="12.75" hidden="false" customHeight="false" outlineLevel="0" collapsed="false">
      <c r="C104" s="653" t="s">
        <v>392</v>
      </c>
      <c r="D104" s="733" t="s">
        <v>540</v>
      </c>
    </row>
    <row r="105" customFormat="false" ht="12.75" hidden="false" customHeight="false" outlineLevel="0" collapsed="false">
      <c r="C105" s="653" t="s">
        <v>392</v>
      </c>
      <c r="D105" s="733" t="s">
        <v>541</v>
      </c>
    </row>
    <row r="106" customFormat="false" ht="12.75" hidden="false" customHeight="false" outlineLevel="0" collapsed="false">
      <c r="C106" s="653" t="s">
        <v>392</v>
      </c>
      <c r="D106" s="733" t="s">
        <v>542</v>
      </c>
    </row>
    <row r="107" customFormat="false" ht="12.75" hidden="false" customHeight="false" outlineLevel="0" collapsed="false">
      <c r="C107" s="653" t="s">
        <v>392</v>
      </c>
      <c r="D107" s="733" t="s">
        <v>543</v>
      </c>
    </row>
    <row r="108" customFormat="false" ht="12.75" hidden="false" customHeight="false" outlineLevel="0" collapsed="false">
      <c r="C108" s="653" t="s">
        <v>392</v>
      </c>
      <c r="D108" s="733" t="s">
        <v>544</v>
      </c>
    </row>
    <row r="109" customFormat="false" ht="12.75" hidden="false" customHeight="false" outlineLevel="0" collapsed="false">
      <c r="C109" s="653" t="s">
        <v>392</v>
      </c>
      <c r="D109" s="733" t="s">
        <v>545</v>
      </c>
    </row>
    <row r="110" customFormat="false" ht="12.75" hidden="false" customHeight="false" outlineLevel="0" collapsed="false">
      <c r="C110" s="653" t="s">
        <v>392</v>
      </c>
      <c r="D110" s="733" t="s">
        <v>546</v>
      </c>
    </row>
    <row r="111" customFormat="false" ht="12.75" hidden="false" customHeight="false" outlineLevel="0" collapsed="false">
      <c r="C111" s="653" t="s">
        <v>392</v>
      </c>
      <c r="D111" s="733" t="s">
        <v>547</v>
      </c>
    </row>
    <row r="112" customFormat="false" ht="12.75" hidden="false" customHeight="false" outlineLevel="0" collapsed="false">
      <c r="C112" s="653" t="s">
        <v>392</v>
      </c>
      <c r="D112" s="733" t="s">
        <v>548</v>
      </c>
    </row>
    <row r="113" customFormat="false" ht="12.75" hidden="false" customHeight="false" outlineLevel="0" collapsed="false">
      <c r="C113" s="653" t="s">
        <v>392</v>
      </c>
      <c r="D113" s="733" t="s">
        <v>549</v>
      </c>
    </row>
    <row r="114" customFormat="false" ht="12.75" hidden="false" customHeight="false" outlineLevel="0" collapsed="false">
      <c r="C114" s="653" t="s">
        <v>392</v>
      </c>
      <c r="D114" s="733" t="s">
        <v>550</v>
      </c>
    </row>
    <row r="115" customFormat="false" ht="12.75" hidden="false" customHeight="false" outlineLevel="0" collapsed="false">
      <c r="C115" s="653" t="s">
        <v>392</v>
      </c>
      <c r="D115" s="733" t="s">
        <v>551</v>
      </c>
    </row>
    <row r="116" customFormat="false" ht="12.75" hidden="false" customHeight="false" outlineLevel="0" collapsed="false">
      <c r="C116" s="653" t="s">
        <v>392</v>
      </c>
      <c r="D116" s="733" t="s">
        <v>552</v>
      </c>
    </row>
    <row r="117" customFormat="false" ht="12.75" hidden="false" customHeight="false" outlineLevel="0" collapsed="false">
      <c r="C117" s="653" t="s">
        <v>392</v>
      </c>
      <c r="D117" s="733" t="s">
        <v>553</v>
      </c>
    </row>
    <row r="118" customFormat="false" ht="12.75" hidden="false" customHeight="false" outlineLevel="0" collapsed="false">
      <c r="C118" s="653" t="s">
        <v>392</v>
      </c>
      <c r="D118" s="733" t="s">
        <v>554</v>
      </c>
    </row>
    <row r="119" customFormat="false" ht="12.75" hidden="false" customHeight="false" outlineLevel="0" collapsed="false">
      <c r="C119" s="653" t="s">
        <v>392</v>
      </c>
      <c r="D119" s="733" t="s">
        <v>555</v>
      </c>
    </row>
    <row r="120" customFormat="false" ht="12.75" hidden="false" customHeight="false" outlineLevel="0" collapsed="false">
      <c r="C120" s="653" t="s">
        <v>392</v>
      </c>
      <c r="D120" s="733" t="s">
        <v>556</v>
      </c>
    </row>
    <row r="121" customFormat="false" ht="12.75" hidden="false" customHeight="false" outlineLevel="0" collapsed="false">
      <c r="C121" s="653" t="s">
        <v>392</v>
      </c>
      <c r="D121" s="733" t="s">
        <v>557</v>
      </c>
    </row>
    <row r="122" customFormat="false" ht="12.75" hidden="false" customHeight="false" outlineLevel="0" collapsed="false">
      <c r="C122" s="653" t="s">
        <v>392</v>
      </c>
      <c r="D122" s="733" t="s">
        <v>558</v>
      </c>
    </row>
    <row r="123" customFormat="false" ht="12.75" hidden="false" customHeight="false" outlineLevel="0" collapsed="false">
      <c r="C123" s="653" t="s">
        <v>392</v>
      </c>
      <c r="D123" s="733" t="s">
        <v>559</v>
      </c>
    </row>
    <row r="124" customFormat="false" ht="12.75" hidden="false" customHeight="false" outlineLevel="0" collapsed="false">
      <c r="C124" s="653" t="s">
        <v>392</v>
      </c>
      <c r="D124" s="733" t="s">
        <v>560</v>
      </c>
    </row>
    <row r="125" customFormat="false" ht="12.75" hidden="false" customHeight="false" outlineLevel="0" collapsed="false">
      <c r="C125" s="653" t="s">
        <v>392</v>
      </c>
      <c r="D125" s="733" t="s">
        <v>561</v>
      </c>
    </row>
    <row r="126" customFormat="false" ht="12.75" hidden="false" customHeight="false" outlineLevel="0" collapsed="false">
      <c r="C126" s="653" t="s">
        <v>392</v>
      </c>
      <c r="D126" s="733" t="s">
        <v>562</v>
      </c>
    </row>
    <row r="127" customFormat="false" ht="12.75" hidden="false" customHeight="false" outlineLevel="0" collapsed="false">
      <c r="C127" s="653" t="s">
        <v>392</v>
      </c>
      <c r="D127" s="733" t="s">
        <v>563</v>
      </c>
    </row>
    <row r="128" customFormat="false" ht="12.75" hidden="false" customHeight="false" outlineLevel="0" collapsed="false">
      <c r="C128" s="653" t="s">
        <v>392</v>
      </c>
      <c r="D128" s="733" t="s">
        <v>564</v>
      </c>
    </row>
    <row r="129" customFormat="false" ht="12.75" hidden="false" customHeight="false" outlineLevel="0" collapsed="false">
      <c r="C129" s="653" t="s">
        <v>392</v>
      </c>
      <c r="D129" s="733" t="s">
        <v>565</v>
      </c>
    </row>
    <row r="130" customFormat="false" ht="12.75" hidden="false" customHeight="false" outlineLevel="0" collapsed="false">
      <c r="C130" s="653" t="s">
        <v>392</v>
      </c>
      <c r="D130" s="733" t="s">
        <v>566</v>
      </c>
    </row>
    <row r="131" customFormat="false" ht="12.75" hidden="false" customHeight="false" outlineLevel="0" collapsed="false">
      <c r="C131" s="653" t="s">
        <v>392</v>
      </c>
      <c r="D131" s="733" t="s">
        <v>567</v>
      </c>
    </row>
    <row r="132" customFormat="false" ht="12.75" hidden="false" customHeight="false" outlineLevel="0" collapsed="false">
      <c r="C132" s="653" t="s">
        <v>392</v>
      </c>
      <c r="D132" s="733" t="s">
        <v>568</v>
      </c>
    </row>
    <row r="133" customFormat="false" ht="12.75" hidden="false" customHeight="false" outlineLevel="0" collapsed="false">
      <c r="C133" s="653" t="s">
        <v>392</v>
      </c>
      <c r="D133" s="733" t="s">
        <v>569</v>
      </c>
    </row>
    <row r="134" customFormat="false" ht="12.75" hidden="false" customHeight="false" outlineLevel="0" collapsed="false">
      <c r="C134" s="653" t="s">
        <v>392</v>
      </c>
      <c r="D134" s="733" t="s">
        <v>570</v>
      </c>
    </row>
    <row r="135" customFormat="false" ht="12.75" hidden="false" customHeight="false" outlineLevel="0" collapsed="false">
      <c r="C135" s="653" t="s">
        <v>392</v>
      </c>
      <c r="D135" s="733" t="s">
        <v>571</v>
      </c>
    </row>
    <row r="136" customFormat="false" ht="12.75" hidden="false" customHeight="false" outlineLevel="0" collapsed="false">
      <c r="C136" s="653" t="s">
        <v>392</v>
      </c>
      <c r="D136" s="733" t="s">
        <v>572</v>
      </c>
    </row>
    <row r="137" customFormat="false" ht="12.75" hidden="false" customHeight="false" outlineLevel="0" collapsed="false">
      <c r="C137" s="653" t="s">
        <v>392</v>
      </c>
      <c r="D137" s="733" t="s">
        <v>573</v>
      </c>
    </row>
    <row r="138" customFormat="false" ht="12.75" hidden="false" customHeight="false" outlineLevel="0" collapsed="false">
      <c r="C138" s="653" t="s">
        <v>392</v>
      </c>
      <c r="D138" s="733" t="s">
        <v>574</v>
      </c>
    </row>
    <row r="139" customFormat="false" ht="12.75" hidden="false" customHeight="false" outlineLevel="0" collapsed="false">
      <c r="C139" s="653" t="s">
        <v>392</v>
      </c>
      <c r="D139" s="733" t="s">
        <v>575</v>
      </c>
    </row>
    <row r="140" customFormat="false" ht="12.75" hidden="false" customHeight="false" outlineLevel="0" collapsed="false">
      <c r="C140" s="653" t="s">
        <v>392</v>
      </c>
      <c r="D140" s="733" t="s">
        <v>576</v>
      </c>
    </row>
    <row r="141" customFormat="false" ht="12.75" hidden="false" customHeight="false" outlineLevel="0" collapsed="false">
      <c r="C141" s="653" t="s">
        <v>392</v>
      </c>
      <c r="D141" s="733" t="s">
        <v>577</v>
      </c>
    </row>
    <row r="142" customFormat="false" ht="12.75" hidden="false" customHeight="false" outlineLevel="0" collapsed="false">
      <c r="C142" s="653" t="s">
        <v>392</v>
      </c>
      <c r="D142" s="733" t="s">
        <v>578</v>
      </c>
    </row>
    <row r="143" customFormat="false" ht="12.75" hidden="false" customHeight="false" outlineLevel="0" collapsed="false">
      <c r="C143" s="653" t="s">
        <v>392</v>
      </c>
      <c r="D143" s="733" t="s">
        <v>579</v>
      </c>
    </row>
    <row r="144" customFormat="false" ht="12.75" hidden="false" customHeight="false" outlineLevel="0" collapsed="false">
      <c r="C144" s="653" t="s">
        <v>392</v>
      </c>
      <c r="D144" s="733" t="s">
        <v>580</v>
      </c>
    </row>
    <row r="145" customFormat="false" ht="12.75" hidden="false" customHeight="false" outlineLevel="0" collapsed="false">
      <c r="C145" s="653" t="s">
        <v>392</v>
      </c>
      <c r="D145" s="733" t="s">
        <v>581</v>
      </c>
    </row>
    <row r="146" customFormat="false" ht="12.75" hidden="false" customHeight="false" outlineLevel="0" collapsed="false">
      <c r="C146" s="653" t="s">
        <v>392</v>
      </c>
      <c r="D146" s="733" t="s">
        <v>582</v>
      </c>
    </row>
    <row r="147" customFormat="false" ht="12.75" hidden="false" customHeight="false" outlineLevel="0" collapsed="false">
      <c r="C147" s="653" t="s">
        <v>392</v>
      </c>
      <c r="D147" s="733" t="s">
        <v>583</v>
      </c>
    </row>
    <row r="148" customFormat="false" ht="12.75" hidden="false" customHeight="false" outlineLevel="0" collapsed="false">
      <c r="C148" s="653" t="s">
        <v>392</v>
      </c>
      <c r="D148" s="733" t="s">
        <v>584</v>
      </c>
    </row>
    <row r="149" customFormat="false" ht="12.75" hidden="false" customHeight="false" outlineLevel="0" collapsed="false">
      <c r="C149" s="653" t="s">
        <v>392</v>
      </c>
      <c r="D149" s="733" t="s">
        <v>585</v>
      </c>
    </row>
    <row r="150" customFormat="false" ht="12.75" hidden="false" customHeight="false" outlineLevel="0" collapsed="false">
      <c r="C150" s="653" t="s">
        <v>392</v>
      </c>
      <c r="D150" s="733" t="s">
        <v>586</v>
      </c>
    </row>
    <row r="151" customFormat="false" ht="12.75" hidden="false" customHeight="false" outlineLevel="0" collapsed="false">
      <c r="C151" s="653" t="s">
        <v>392</v>
      </c>
      <c r="D151" s="733" t="s">
        <v>587</v>
      </c>
    </row>
    <row r="152" customFormat="false" ht="12.75" hidden="false" customHeight="false" outlineLevel="0" collapsed="false">
      <c r="C152" s="653" t="s">
        <v>392</v>
      </c>
      <c r="D152" s="733" t="s">
        <v>588</v>
      </c>
    </row>
    <row r="153" customFormat="false" ht="12.75" hidden="false" customHeight="false" outlineLevel="0" collapsed="false">
      <c r="C153" s="653" t="s">
        <v>392</v>
      </c>
      <c r="D153" s="733" t="s">
        <v>589</v>
      </c>
    </row>
    <row r="154" customFormat="false" ht="12.75" hidden="false" customHeight="false" outlineLevel="0" collapsed="false">
      <c r="C154" s="653" t="s">
        <v>392</v>
      </c>
      <c r="D154" s="733" t="s">
        <v>590</v>
      </c>
    </row>
    <row r="155" customFormat="false" ht="12.75" hidden="false" customHeight="false" outlineLevel="0" collapsed="false">
      <c r="C155" s="653" t="s">
        <v>392</v>
      </c>
      <c r="D155" s="733" t="s">
        <v>591</v>
      </c>
    </row>
    <row r="156" customFormat="false" ht="12.75" hidden="false" customHeight="false" outlineLevel="0" collapsed="false">
      <c r="C156" s="653" t="s">
        <v>392</v>
      </c>
      <c r="D156" s="733" t="s">
        <v>592</v>
      </c>
    </row>
    <row r="157" customFormat="false" ht="12.75" hidden="false" customHeight="false" outlineLevel="0" collapsed="false">
      <c r="C157" s="653" t="s">
        <v>392</v>
      </c>
      <c r="D157" s="733" t="s">
        <v>593</v>
      </c>
    </row>
    <row r="158" customFormat="false" ht="12.75" hidden="false" customHeight="false" outlineLevel="0" collapsed="false">
      <c r="C158" s="653" t="s">
        <v>392</v>
      </c>
      <c r="D158" s="733" t="s">
        <v>594</v>
      </c>
    </row>
    <row r="159" customFormat="false" ht="12.75" hidden="false" customHeight="false" outlineLevel="0" collapsed="false">
      <c r="C159" s="653" t="s">
        <v>392</v>
      </c>
      <c r="D159" s="733" t="s">
        <v>595</v>
      </c>
    </row>
    <row r="160" customFormat="false" ht="12.75" hidden="false" customHeight="false" outlineLevel="0" collapsed="false">
      <c r="C160" s="653" t="s">
        <v>392</v>
      </c>
      <c r="D160" s="733" t="s">
        <v>596</v>
      </c>
    </row>
    <row r="161" customFormat="false" ht="12.75" hidden="false" customHeight="false" outlineLevel="0" collapsed="false">
      <c r="C161" s="653" t="s">
        <v>392</v>
      </c>
      <c r="D161" s="733" t="s">
        <v>597</v>
      </c>
    </row>
    <row r="162" customFormat="false" ht="12.75" hidden="false" customHeight="false" outlineLevel="0" collapsed="false">
      <c r="C162" s="653" t="s">
        <v>392</v>
      </c>
      <c r="D162" s="733" t="s">
        <v>598</v>
      </c>
    </row>
    <row r="163" customFormat="false" ht="12.75" hidden="false" customHeight="false" outlineLevel="0" collapsed="false">
      <c r="C163" s="653" t="s">
        <v>392</v>
      </c>
      <c r="D163" s="733" t="s">
        <v>599</v>
      </c>
    </row>
    <row r="164" customFormat="false" ht="12.75" hidden="false" customHeight="false" outlineLevel="0" collapsed="false">
      <c r="C164" s="653" t="s">
        <v>392</v>
      </c>
      <c r="D164" s="733" t="s">
        <v>600</v>
      </c>
    </row>
    <row r="165" customFormat="false" ht="12.75" hidden="false" customHeight="false" outlineLevel="0" collapsed="false">
      <c r="C165" s="653" t="s">
        <v>392</v>
      </c>
      <c r="D165" s="733" t="s">
        <v>601</v>
      </c>
    </row>
    <row r="166" customFormat="false" ht="12.75" hidden="false" customHeight="false" outlineLevel="0" collapsed="false">
      <c r="C166" s="653" t="s">
        <v>392</v>
      </c>
      <c r="D166" s="733" t="s">
        <v>602</v>
      </c>
    </row>
    <row r="167" customFormat="false" ht="12.75" hidden="false" customHeight="false" outlineLevel="0" collapsed="false">
      <c r="C167" s="653" t="s">
        <v>392</v>
      </c>
      <c r="D167" s="733" t="s">
        <v>603</v>
      </c>
    </row>
    <row r="168" customFormat="false" ht="12.75" hidden="false" customHeight="false" outlineLevel="0" collapsed="false">
      <c r="C168" s="653" t="s">
        <v>392</v>
      </c>
      <c r="D168" s="733" t="s">
        <v>604</v>
      </c>
    </row>
    <row r="169" customFormat="false" ht="12.75" hidden="false" customHeight="false" outlineLevel="0" collapsed="false">
      <c r="C169" s="653" t="s">
        <v>392</v>
      </c>
      <c r="D169" s="733" t="s">
        <v>605</v>
      </c>
    </row>
    <row r="170" customFormat="false" ht="12.75" hidden="false" customHeight="false" outlineLevel="0" collapsed="false">
      <c r="C170" s="653" t="s">
        <v>392</v>
      </c>
      <c r="D170" s="733" t="s">
        <v>606</v>
      </c>
    </row>
    <row r="171" customFormat="false" ht="12.75" hidden="false" customHeight="false" outlineLevel="0" collapsed="false">
      <c r="C171" s="653" t="s">
        <v>392</v>
      </c>
      <c r="D171" s="733" t="s">
        <v>607</v>
      </c>
    </row>
    <row r="172" customFormat="false" ht="12.75" hidden="false" customHeight="false" outlineLevel="0" collapsed="false">
      <c r="C172" s="653" t="s">
        <v>392</v>
      </c>
      <c r="D172" s="733" t="s">
        <v>608</v>
      </c>
    </row>
    <row r="173" customFormat="false" ht="12.75" hidden="false" customHeight="false" outlineLevel="0" collapsed="false">
      <c r="C173" s="653" t="s">
        <v>392</v>
      </c>
      <c r="D173" s="733" t="s">
        <v>609</v>
      </c>
    </row>
    <row r="174" customFormat="false" ht="12.75" hidden="false" customHeight="false" outlineLevel="0" collapsed="false">
      <c r="C174" s="653" t="s">
        <v>392</v>
      </c>
      <c r="D174" s="733" t="s">
        <v>610</v>
      </c>
    </row>
    <row r="175" customFormat="false" ht="12.75" hidden="false" customHeight="false" outlineLevel="0" collapsed="false">
      <c r="C175" s="653" t="s">
        <v>392</v>
      </c>
      <c r="D175" s="733" t="s">
        <v>611</v>
      </c>
    </row>
    <row r="176" customFormat="false" ht="12.75" hidden="false" customHeight="false" outlineLevel="0" collapsed="false">
      <c r="C176" s="653" t="s">
        <v>392</v>
      </c>
      <c r="D176" s="733" t="s">
        <v>612</v>
      </c>
    </row>
    <row r="177" customFormat="false" ht="12.75" hidden="false" customHeight="false" outlineLevel="0" collapsed="false">
      <c r="C177" s="653" t="s">
        <v>392</v>
      </c>
      <c r="D177" s="733" t="s">
        <v>613</v>
      </c>
    </row>
    <row r="178" customFormat="false" ht="12.75" hidden="false" customHeight="false" outlineLevel="0" collapsed="false">
      <c r="C178" s="653" t="s">
        <v>392</v>
      </c>
      <c r="D178" s="733" t="s">
        <v>614</v>
      </c>
    </row>
    <row r="179" customFormat="false" ht="12.75" hidden="false" customHeight="false" outlineLevel="0" collapsed="false">
      <c r="C179" s="653" t="s">
        <v>392</v>
      </c>
      <c r="D179" s="733" t="s">
        <v>615</v>
      </c>
    </row>
    <row r="180" customFormat="false" ht="12.75" hidden="false" customHeight="false" outlineLevel="0" collapsed="false">
      <c r="C180" s="653" t="s">
        <v>392</v>
      </c>
      <c r="D180" s="733" t="s">
        <v>616</v>
      </c>
    </row>
    <row r="181" customFormat="false" ht="12.75" hidden="false" customHeight="false" outlineLevel="0" collapsed="false">
      <c r="C181" s="653" t="s">
        <v>392</v>
      </c>
      <c r="D181" s="733" t="s">
        <v>617</v>
      </c>
    </row>
    <row r="182" customFormat="false" ht="12.75" hidden="false" customHeight="false" outlineLevel="0" collapsed="false">
      <c r="C182" s="653" t="s">
        <v>392</v>
      </c>
      <c r="D182" s="733" t="s">
        <v>618</v>
      </c>
    </row>
    <row r="183" customFormat="false" ht="12.75" hidden="false" customHeight="false" outlineLevel="0" collapsed="false">
      <c r="C183" s="653" t="s">
        <v>392</v>
      </c>
      <c r="D183" s="733" t="s">
        <v>504</v>
      </c>
    </row>
    <row r="184" customFormat="false" ht="12.75" hidden="false" customHeight="false" outlineLevel="0" collapsed="false">
      <c r="C184" s="653" t="s">
        <v>392</v>
      </c>
      <c r="D184" s="733" t="s">
        <v>619</v>
      </c>
    </row>
    <row r="185" customFormat="false" ht="12.75" hidden="false" customHeight="false" outlineLevel="0" collapsed="false">
      <c r="C185" s="653" t="s">
        <v>392</v>
      </c>
      <c r="D185" s="733" t="s">
        <v>620</v>
      </c>
    </row>
    <row r="186" customFormat="false" ht="12.75" hidden="false" customHeight="false" outlineLevel="0" collapsed="false">
      <c r="C186" s="653" t="s">
        <v>392</v>
      </c>
      <c r="D186" s="733" t="s">
        <v>621</v>
      </c>
    </row>
    <row r="187" customFormat="false" ht="12.75" hidden="false" customHeight="false" outlineLevel="0" collapsed="false">
      <c r="C187" s="653" t="s">
        <v>392</v>
      </c>
      <c r="D187" s="733" t="s">
        <v>622</v>
      </c>
    </row>
    <row r="188" customFormat="false" ht="12.75" hidden="false" customHeight="false" outlineLevel="0" collapsed="false">
      <c r="C188" s="653" t="s">
        <v>394</v>
      </c>
      <c r="D188" s="733" t="s">
        <v>623</v>
      </c>
    </row>
    <row r="189" customFormat="false" ht="12.75" hidden="false" customHeight="false" outlineLevel="0" collapsed="false">
      <c r="C189" s="653" t="s">
        <v>394</v>
      </c>
      <c r="D189" s="733" t="s">
        <v>624</v>
      </c>
    </row>
    <row r="190" customFormat="false" ht="12.75" hidden="false" customHeight="false" outlineLevel="0" collapsed="false">
      <c r="C190" s="653" t="s">
        <v>394</v>
      </c>
      <c r="D190" s="733" t="s">
        <v>625</v>
      </c>
    </row>
    <row r="191" customFormat="false" ht="12.75" hidden="false" customHeight="false" outlineLevel="0" collapsed="false">
      <c r="C191" s="653" t="s">
        <v>394</v>
      </c>
      <c r="D191" s="733" t="s">
        <v>626</v>
      </c>
    </row>
    <row r="192" customFormat="false" ht="12.75" hidden="false" customHeight="false" outlineLevel="0" collapsed="false">
      <c r="C192" s="653" t="s">
        <v>394</v>
      </c>
      <c r="D192" s="733" t="s">
        <v>627</v>
      </c>
    </row>
    <row r="193" customFormat="false" ht="12.75" hidden="false" customHeight="false" outlineLevel="0" collapsed="false">
      <c r="C193" s="653" t="s">
        <v>394</v>
      </c>
      <c r="D193" s="733" t="s">
        <v>628</v>
      </c>
    </row>
    <row r="194" customFormat="false" ht="12.75" hidden="false" customHeight="false" outlineLevel="0" collapsed="false">
      <c r="C194" s="653" t="s">
        <v>394</v>
      </c>
      <c r="D194" s="733" t="s">
        <v>629</v>
      </c>
    </row>
    <row r="195" customFormat="false" ht="12.75" hidden="false" customHeight="false" outlineLevel="0" collapsed="false">
      <c r="C195" s="653" t="s">
        <v>394</v>
      </c>
      <c r="D195" s="733" t="s">
        <v>630</v>
      </c>
    </row>
    <row r="196" customFormat="false" ht="12.75" hidden="false" customHeight="false" outlineLevel="0" collapsed="false">
      <c r="C196" s="653" t="s">
        <v>394</v>
      </c>
      <c r="D196" s="733" t="s">
        <v>631</v>
      </c>
    </row>
    <row r="197" customFormat="false" ht="12.75" hidden="false" customHeight="false" outlineLevel="0" collapsed="false">
      <c r="C197" s="653" t="s">
        <v>394</v>
      </c>
      <c r="D197" s="733" t="s">
        <v>632</v>
      </c>
    </row>
    <row r="198" customFormat="false" ht="12.75" hidden="false" customHeight="false" outlineLevel="0" collapsed="false">
      <c r="C198" s="653" t="s">
        <v>394</v>
      </c>
      <c r="D198" s="733" t="s">
        <v>633</v>
      </c>
    </row>
    <row r="199" customFormat="false" ht="12.75" hidden="false" customHeight="false" outlineLevel="0" collapsed="false">
      <c r="C199" s="653" t="s">
        <v>394</v>
      </c>
      <c r="D199" s="733" t="s">
        <v>634</v>
      </c>
    </row>
    <row r="200" customFormat="false" ht="12.75" hidden="false" customHeight="false" outlineLevel="0" collapsed="false">
      <c r="C200" s="653" t="s">
        <v>394</v>
      </c>
      <c r="D200" s="733" t="s">
        <v>635</v>
      </c>
    </row>
    <row r="201" customFormat="false" ht="12.75" hidden="false" customHeight="false" outlineLevel="0" collapsed="false">
      <c r="C201" s="653" t="s">
        <v>394</v>
      </c>
      <c r="D201" s="733" t="s">
        <v>636</v>
      </c>
    </row>
    <row r="202" customFormat="false" ht="12.75" hidden="false" customHeight="false" outlineLevel="0" collapsed="false">
      <c r="C202" s="653" t="s">
        <v>394</v>
      </c>
      <c r="D202" s="733" t="s">
        <v>637</v>
      </c>
    </row>
    <row r="203" customFormat="false" ht="12.75" hidden="false" customHeight="false" outlineLevel="0" collapsed="false">
      <c r="C203" s="653" t="s">
        <v>394</v>
      </c>
      <c r="D203" s="733" t="s">
        <v>638</v>
      </c>
    </row>
    <row r="204" customFormat="false" ht="12.75" hidden="false" customHeight="false" outlineLevel="0" collapsed="false">
      <c r="C204" s="653" t="s">
        <v>394</v>
      </c>
      <c r="D204" s="733" t="s">
        <v>639</v>
      </c>
    </row>
    <row r="205" customFormat="false" ht="12.75" hidden="false" customHeight="false" outlineLevel="0" collapsed="false">
      <c r="C205" s="653" t="s">
        <v>394</v>
      </c>
      <c r="D205" s="733" t="s">
        <v>640</v>
      </c>
    </row>
    <row r="206" customFormat="false" ht="12.75" hidden="false" customHeight="false" outlineLevel="0" collapsed="false">
      <c r="C206" s="653" t="s">
        <v>394</v>
      </c>
      <c r="D206" s="733" t="s">
        <v>641</v>
      </c>
    </row>
    <row r="207" customFormat="false" ht="12.75" hidden="false" customHeight="false" outlineLevel="0" collapsed="false">
      <c r="C207" s="653" t="s">
        <v>394</v>
      </c>
      <c r="D207" s="733" t="s">
        <v>642</v>
      </c>
    </row>
    <row r="208" customFormat="false" ht="12.75" hidden="false" customHeight="false" outlineLevel="0" collapsed="false">
      <c r="C208" s="653" t="s">
        <v>394</v>
      </c>
      <c r="D208" s="733" t="s">
        <v>643</v>
      </c>
    </row>
    <row r="209" customFormat="false" ht="12.75" hidden="false" customHeight="false" outlineLevel="0" collapsed="false">
      <c r="C209" s="653" t="s">
        <v>394</v>
      </c>
      <c r="D209" s="733" t="s">
        <v>644</v>
      </c>
    </row>
    <row r="210" customFormat="false" ht="12.75" hidden="false" customHeight="false" outlineLevel="0" collapsed="false">
      <c r="C210" s="653" t="s">
        <v>394</v>
      </c>
      <c r="D210" s="733" t="s">
        <v>645</v>
      </c>
    </row>
    <row r="211" customFormat="false" ht="12.75" hidden="false" customHeight="false" outlineLevel="0" collapsed="false">
      <c r="C211" s="653" t="s">
        <v>394</v>
      </c>
      <c r="D211" s="733" t="s">
        <v>646</v>
      </c>
    </row>
    <row r="212" customFormat="false" ht="12.75" hidden="false" customHeight="false" outlineLevel="0" collapsed="false">
      <c r="C212" s="653" t="s">
        <v>394</v>
      </c>
      <c r="D212" s="733" t="s">
        <v>647</v>
      </c>
    </row>
    <row r="213" customFormat="false" ht="12.75" hidden="false" customHeight="false" outlineLevel="0" collapsed="false">
      <c r="C213" s="653" t="s">
        <v>394</v>
      </c>
      <c r="D213" s="733" t="s">
        <v>648</v>
      </c>
    </row>
    <row r="214" customFormat="false" ht="12.75" hidden="false" customHeight="false" outlineLevel="0" collapsed="false">
      <c r="C214" s="653" t="s">
        <v>394</v>
      </c>
      <c r="D214" s="733" t="s">
        <v>649</v>
      </c>
    </row>
    <row r="215" customFormat="false" ht="12.75" hidden="false" customHeight="false" outlineLevel="0" collapsed="false">
      <c r="C215" s="653" t="s">
        <v>394</v>
      </c>
      <c r="D215" s="733" t="s">
        <v>650</v>
      </c>
    </row>
    <row r="216" customFormat="false" ht="12.75" hidden="false" customHeight="false" outlineLevel="0" collapsed="false">
      <c r="C216" s="653" t="s">
        <v>394</v>
      </c>
      <c r="D216" s="733" t="s">
        <v>651</v>
      </c>
    </row>
    <row r="217" customFormat="false" ht="12.75" hidden="false" customHeight="false" outlineLevel="0" collapsed="false">
      <c r="C217" s="653" t="s">
        <v>394</v>
      </c>
      <c r="D217" s="733" t="s">
        <v>652</v>
      </c>
    </row>
    <row r="218" customFormat="false" ht="12.75" hidden="false" customHeight="false" outlineLevel="0" collapsed="false">
      <c r="C218" s="653" t="s">
        <v>394</v>
      </c>
      <c r="D218" s="733" t="s">
        <v>653</v>
      </c>
    </row>
    <row r="219" customFormat="false" ht="12.75" hidden="false" customHeight="false" outlineLevel="0" collapsed="false">
      <c r="C219" s="653" t="s">
        <v>394</v>
      </c>
      <c r="D219" s="733" t="s">
        <v>654</v>
      </c>
    </row>
    <row r="220" customFormat="false" ht="12.75" hidden="false" customHeight="false" outlineLevel="0" collapsed="false">
      <c r="C220" s="653" t="s">
        <v>394</v>
      </c>
      <c r="D220" s="733" t="s">
        <v>655</v>
      </c>
    </row>
    <row r="221" customFormat="false" ht="12.75" hidden="false" customHeight="false" outlineLevel="0" collapsed="false">
      <c r="C221" s="653" t="s">
        <v>394</v>
      </c>
      <c r="D221" s="733" t="s">
        <v>656</v>
      </c>
    </row>
    <row r="222" customFormat="false" ht="12.75" hidden="false" customHeight="false" outlineLevel="0" collapsed="false">
      <c r="C222" s="653" t="s">
        <v>394</v>
      </c>
      <c r="D222" s="733" t="s">
        <v>657</v>
      </c>
    </row>
    <row r="223" customFormat="false" ht="12.75" hidden="false" customHeight="false" outlineLevel="0" collapsed="false">
      <c r="C223" s="653" t="s">
        <v>394</v>
      </c>
      <c r="D223" s="733" t="s">
        <v>658</v>
      </c>
    </row>
    <row r="224" customFormat="false" ht="12.75" hidden="false" customHeight="false" outlineLevel="0" collapsed="false">
      <c r="C224" s="653" t="s">
        <v>394</v>
      </c>
      <c r="D224" s="733" t="s">
        <v>659</v>
      </c>
    </row>
    <row r="225" customFormat="false" ht="12.75" hidden="false" customHeight="false" outlineLevel="0" collapsed="false">
      <c r="C225" s="653" t="s">
        <v>394</v>
      </c>
      <c r="D225" s="733" t="s">
        <v>660</v>
      </c>
    </row>
    <row r="226" customFormat="false" ht="12.75" hidden="false" customHeight="false" outlineLevel="0" collapsed="false">
      <c r="C226" s="653" t="s">
        <v>394</v>
      </c>
      <c r="D226" s="733" t="s">
        <v>661</v>
      </c>
    </row>
    <row r="227" customFormat="false" ht="12.75" hidden="false" customHeight="false" outlineLevel="0" collapsed="false">
      <c r="C227" s="653" t="s">
        <v>394</v>
      </c>
      <c r="D227" s="733" t="s">
        <v>662</v>
      </c>
    </row>
    <row r="228" customFormat="false" ht="12.75" hidden="false" customHeight="false" outlineLevel="0" collapsed="false">
      <c r="C228" s="653" t="s">
        <v>396</v>
      </c>
      <c r="D228" s="733" t="s">
        <v>663</v>
      </c>
    </row>
    <row r="229" customFormat="false" ht="12.75" hidden="false" customHeight="false" outlineLevel="0" collapsed="false">
      <c r="C229" s="653" t="s">
        <v>396</v>
      </c>
      <c r="D229" s="733" t="s">
        <v>664</v>
      </c>
    </row>
    <row r="230" customFormat="false" ht="12.75" hidden="false" customHeight="false" outlineLevel="0" collapsed="false">
      <c r="C230" s="653" t="s">
        <v>396</v>
      </c>
      <c r="D230" s="733" t="s">
        <v>665</v>
      </c>
    </row>
    <row r="231" customFormat="false" ht="12.75" hidden="false" customHeight="false" outlineLevel="0" collapsed="false">
      <c r="C231" s="653" t="s">
        <v>396</v>
      </c>
      <c r="D231" s="733" t="s">
        <v>666</v>
      </c>
    </row>
    <row r="232" customFormat="false" ht="12.75" hidden="false" customHeight="false" outlineLevel="0" collapsed="false">
      <c r="C232" s="653" t="s">
        <v>396</v>
      </c>
      <c r="D232" s="733" t="s">
        <v>667</v>
      </c>
    </row>
    <row r="233" customFormat="false" ht="12.75" hidden="false" customHeight="false" outlineLevel="0" collapsed="false">
      <c r="C233" s="653" t="s">
        <v>396</v>
      </c>
      <c r="D233" s="733" t="s">
        <v>668</v>
      </c>
    </row>
    <row r="234" customFormat="false" ht="12.75" hidden="false" customHeight="false" outlineLevel="0" collapsed="false">
      <c r="C234" s="653" t="s">
        <v>396</v>
      </c>
      <c r="D234" s="733" t="s">
        <v>669</v>
      </c>
    </row>
    <row r="235" customFormat="false" ht="12.75" hidden="false" customHeight="false" outlineLevel="0" collapsed="false">
      <c r="C235" s="653" t="s">
        <v>396</v>
      </c>
      <c r="D235" s="733" t="s">
        <v>670</v>
      </c>
    </row>
    <row r="236" customFormat="false" ht="12.75" hidden="false" customHeight="false" outlineLevel="0" collapsed="false">
      <c r="C236" s="653" t="s">
        <v>396</v>
      </c>
      <c r="D236" s="733" t="s">
        <v>671</v>
      </c>
    </row>
    <row r="237" customFormat="false" ht="12.75" hidden="false" customHeight="false" outlineLevel="0" collapsed="false">
      <c r="C237" s="653" t="s">
        <v>396</v>
      </c>
      <c r="D237" s="733" t="s">
        <v>672</v>
      </c>
    </row>
    <row r="238" customFormat="false" ht="12.75" hidden="false" customHeight="false" outlineLevel="0" collapsed="false">
      <c r="C238" s="653" t="s">
        <v>396</v>
      </c>
      <c r="D238" s="733" t="s">
        <v>673</v>
      </c>
    </row>
    <row r="239" customFormat="false" ht="12.75" hidden="false" customHeight="false" outlineLevel="0" collapsed="false">
      <c r="C239" s="653" t="s">
        <v>396</v>
      </c>
      <c r="D239" s="733" t="s">
        <v>674</v>
      </c>
    </row>
    <row r="240" customFormat="false" ht="12.75" hidden="false" customHeight="false" outlineLevel="0" collapsed="false">
      <c r="C240" s="653" t="s">
        <v>396</v>
      </c>
      <c r="D240" s="733" t="s">
        <v>675</v>
      </c>
    </row>
    <row r="241" customFormat="false" ht="12.75" hidden="false" customHeight="false" outlineLevel="0" collapsed="false">
      <c r="C241" s="653" t="s">
        <v>396</v>
      </c>
      <c r="D241" s="733" t="s">
        <v>676</v>
      </c>
    </row>
    <row r="242" customFormat="false" ht="12.75" hidden="false" customHeight="false" outlineLevel="0" collapsed="false">
      <c r="C242" s="653" t="s">
        <v>396</v>
      </c>
      <c r="D242" s="733" t="s">
        <v>677</v>
      </c>
    </row>
    <row r="243" customFormat="false" ht="12.75" hidden="false" customHeight="false" outlineLevel="0" collapsed="false">
      <c r="C243" s="653" t="s">
        <v>396</v>
      </c>
      <c r="D243" s="733" t="s">
        <v>678</v>
      </c>
    </row>
    <row r="244" customFormat="false" ht="12.75" hidden="false" customHeight="false" outlineLevel="0" collapsed="false">
      <c r="C244" s="653" t="s">
        <v>396</v>
      </c>
      <c r="D244" s="733" t="s">
        <v>679</v>
      </c>
    </row>
    <row r="245" customFormat="false" ht="12.75" hidden="false" customHeight="false" outlineLevel="0" collapsed="false">
      <c r="C245" s="653" t="s">
        <v>396</v>
      </c>
      <c r="D245" s="733" t="s">
        <v>680</v>
      </c>
    </row>
    <row r="246" customFormat="false" ht="12.75" hidden="false" customHeight="false" outlineLevel="0" collapsed="false">
      <c r="C246" s="653" t="s">
        <v>396</v>
      </c>
      <c r="D246" s="733" t="s">
        <v>681</v>
      </c>
    </row>
    <row r="247" customFormat="false" ht="12.75" hidden="false" customHeight="false" outlineLevel="0" collapsed="false">
      <c r="C247" s="653" t="s">
        <v>396</v>
      </c>
      <c r="D247" s="733" t="s">
        <v>682</v>
      </c>
    </row>
    <row r="248" customFormat="false" ht="12.75" hidden="false" customHeight="false" outlineLevel="0" collapsed="false">
      <c r="C248" s="653" t="s">
        <v>396</v>
      </c>
      <c r="D248" s="733" t="s">
        <v>683</v>
      </c>
    </row>
    <row r="249" customFormat="false" ht="12.75" hidden="false" customHeight="false" outlineLevel="0" collapsed="false">
      <c r="C249" s="653" t="s">
        <v>396</v>
      </c>
      <c r="D249" s="733" t="s">
        <v>684</v>
      </c>
    </row>
    <row r="250" customFormat="false" ht="12.75" hidden="false" customHeight="false" outlineLevel="0" collapsed="false">
      <c r="C250" s="653" t="s">
        <v>396</v>
      </c>
      <c r="D250" s="733" t="s">
        <v>685</v>
      </c>
    </row>
    <row r="251" customFormat="false" ht="12.75" hidden="false" customHeight="false" outlineLevel="0" collapsed="false">
      <c r="C251" s="653" t="s">
        <v>396</v>
      </c>
      <c r="D251" s="733" t="s">
        <v>686</v>
      </c>
    </row>
    <row r="252" customFormat="false" ht="12.75" hidden="false" customHeight="false" outlineLevel="0" collapsed="false">
      <c r="C252" s="653" t="s">
        <v>396</v>
      </c>
      <c r="D252" s="733" t="s">
        <v>687</v>
      </c>
    </row>
    <row r="253" customFormat="false" ht="12.75" hidden="false" customHeight="false" outlineLevel="0" collapsed="false">
      <c r="C253" s="653" t="s">
        <v>396</v>
      </c>
      <c r="D253" s="733" t="s">
        <v>688</v>
      </c>
    </row>
    <row r="254" customFormat="false" ht="12.75" hidden="false" customHeight="false" outlineLevel="0" collapsed="false">
      <c r="C254" s="653" t="s">
        <v>396</v>
      </c>
      <c r="D254" s="733" t="s">
        <v>689</v>
      </c>
    </row>
    <row r="255" customFormat="false" ht="12.75" hidden="false" customHeight="false" outlineLevel="0" collapsed="false">
      <c r="C255" s="653" t="s">
        <v>396</v>
      </c>
      <c r="D255" s="733" t="s">
        <v>690</v>
      </c>
    </row>
    <row r="256" customFormat="false" ht="12.75" hidden="false" customHeight="false" outlineLevel="0" collapsed="false">
      <c r="C256" s="653" t="s">
        <v>396</v>
      </c>
      <c r="D256" s="733" t="s">
        <v>691</v>
      </c>
    </row>
    <row r="257" customFormat="false" ht="12.75" hidden="false" customHeight="false" outlineLevel="0" collapsed="false">
      <c r="C257" s="653" t="s">
        <v>396</v>
      </c>
      <c r="D257" s="733" t="s">
        <v>692</v>
      </c>
    </row>
    <row r="258" customFormat="false" ht="12.75" hidden="false" customHeight="false" outlineLevel="0" collapsed="false">
      <c r="C258" s="653" t="s">
        <v>396</v>
      </c>
      <c r="D258" s="733" t="s">
        <v>693</v>
      </c>
    </row>
    <row r="259" customFormat="false" ht="12.75" hidden="false" customHeight="false" outlineLevel="0" collapsed="false">
      <c r="C259" s="653" t="s">
        <v>396</v>
      </c>
      <c r="D259" s="733" t="s">
        <v>694</v>
      </c>
    </row>
    <row r="260" customFormat="false" ht="12.75" hidden="false" customHeight="false" outlineLevel="0" collapsed="false">
      <c r="C260" s="653" t="s">
        <v>396</v>
      </c>
      <c r="D260" s="733" t="s">
        <v>695</v>
      </c>
    </row>
    <row r="261" customFormat="false" ht="12.75" hidden="false" customHeight="false" outlineLevel="0" collapsed="false">
      <c r="C261" s="653" t="s">
        <v>398</v>
      </c>
      <c r="D261" s="733" t="s">
        <v>696</v>
      </c>
    </row>
    <row r="262" customFormat="false" ht="12.75" hidden="false" customHeight="false" outlineLevel="0" collapsed="false">
      <c r="C262" s="653" t="s">
        <v>398</v>
      </c>
      <c r="D262" s="733" t="s">
        <v>697</v>
      </c>
    </row>
    <row r="263" customFormat="false" ht="12.75" hidden="false" customHeight="false" outlineLevel="0" collapsed="false">
      <c r="C263" s="653" t="s">
        <v>398</v>
      </c>
      <c r="D263" s="733" t="s">
        <v>698</v>
      </c>
    </row>
    <row r="264" customFormat="false" ht="12.75" hidden="false" customHeight="false" outlineLevel="0" collapsed="false">
      <c r="C264" s="653" t="s">
        <v>398</v>
      </c>
      <c r="D264" s="733" t="s">
        <v>699</v>
      </c>
    </row>
    <row r="265" customFormat="false" ht="12.75" hidden="false" customHeight="false" outlineLevel="0" collapsed="false">
      <c r="C265" s="653" t="s">
        <v>398</v>
      </c>
      <c r="D265" s="733" t="s">
        <v>700</v>
      </c>
    </row>
    <row r="266" customFormat="false" ht="12.75" hidden="false" customHeight="false" outlineLevel="0" collapsed="false">
      <c r="C266" s="653" t="s">
        <v>398</v>
      </c>
      <c r="D266" s="733" t="s">
        <v>701</v>
      </c>
    </row>
    <row r="267" customFormat="false" ht="12.75" hidden="false" customHeight="false" outlineLevel="0" collapsed="false">
      <c r="C267" s="653" t="s">
        <v>398</v>
      </c>
      <c r="D267" s="733" t="s">
        <v>702</v>
      </c>
    </row>
    <row r="268" customFormat="false" ht="12.75" hidden="false" customHeight="false" outlineLevel="0" collapsed="false">
      <c r="C268" s="653" t="s">
        <v>398</v>
      </c>
      <c r="D268" s="733" t="s">
        <v>703</v>
      </c>
    </row>
    <row r="269" customFormat="false" ht="12.75" hidden="false" customHeight="false" outlineLevel="0" collapsed="false">
      <c r="C269" s="653" t="s">
        <v>398</v>
      </c>
      <c r="D269" s="733" t="s">
        <v>704</v>
      </c>
    </row>
    <row r="270" customFormat="false" ht="12.75" hidden="false" customHeight="false" outlineLevel="0" collapsed="false">
      <c r="C270" s="653" t="s">
        <v>398</v>
      </c>
      <c r="D270" s="733" t="s">
        <v>705</v>
      </c>
    </row>
    <row r="271" customFormat="false" ht="12.75" hidden="false" customHeight="false" outlineLevel="0" collapsed="false">
      <c r="C271" s="653" t="s">
        <v>398</v>
      </c>
      <c r="D271" s="733" t="s">
        <v>706</v>
      </c>
    </row>
    <row r="272" customFormat="false" ht="12.75" hidden="false" customHeight="false" outlineLevel="0" collapsed="false">
      <c r="C272" s="653" t="s">
        <v>398</v>
      </c>
      <c r="D272" s="733" t="s">
        <v>707</v>
      </c>
    </row>
    <row r="273" customFormat="false" ht="12.75" hidden="false" customHeight="false" outlineLevel="0" collapsed="false">
      <c r="C273" s="653" t="s">
        <v>398</v>
      </c>
      <c r="D273" s="733" t="s">
        <v>708</v>
      </c>
    </row>
    <row r="274" customFormat="false" ht="12.75" hidden="false" customHeight="false" outlineLevel="0" collapsed="false">
      <c r="C274" s="653" t="s">
        <v>398</v>
      </c>
      <c r="D274" s="733" t="s">
        <v>709</v>
      </c>
    </row>
    <row r="275" customFormat="false" ht="12.75" hidden="false" customHeight="false" outlineLevel="0" collapsed="false">
      <c r="C275" s="653" t="s">
        <v>398</v>
      </c>
      <c r="D275" s="733" t="s">
        <v>710</v>
      </c>
    </row>
    <row r="276" customFormat="false" ht="12.75" hidden="false" customHeight="false" outlineLevel="0" collapsed="false">
      <c r="C276" s="653" t="s">
        <v>398</v>
      </c>
      <c r="D276" s="733" t="s">
        <v>711</v>
      </c>
    </row>
    <row r="277" customFormat="false" ht="12.75" hidden="false" customHeight="false" outlineLevel="0" collapsed="false">
      <c r="C277" s="653" t="s">
        <v>398</v>
      </c>
      <c r="D277" s="733" t="s">
        <v>712</v>
      </c>
    </row>
    <row r="278" customFormat="false" ht="12.75" hidden="false" customHeight="false" outlineLevel="0" collapsed="false">
      <c r="C278" s="653" t="s">
        <v>398</v>
      </c>
      <c r="D278" s="733" t="s">
        <v>713</v>
      </c>
    </row>
    <row r="279" customFormat="false" ht="12.75" hidden="false" customHeight="false" outlineLevel="0" collapsed="false">
      <c r="C279" s="653" t="s">
        <v>398</v>
      </c>
      <c r="D279" s="733" t="s">
        <v>714</v>
      </c>
    </row>
    <row r="280" customFormat="false" ht="12.75" hidden="false" customHeight="false" outlineLevel="0" collapsed="false">
      <c r="C280" s="653" t="s">
        <v>398</v>
      </c>
      <c r="D280" s="733" t="s">
        <v>715</v>
      </c>
    </row>
    <row r="281" customFormat="false" ht="12.75" hidden="false" customHeight="false" outlineLevel="0" collapsed="false">
      <c r="C281" s="653" t="s">
        <v>398</v>
      </c>
      <c r="D281" s="733" t="s">
        <v>716</v>
      </c>
    </row>
    <row r="282" customFormat="false" ht="12.75" hidden="false" customHeight="false" outlineLevel="0" collapsed="false">
      <c r="C282" s="653" t="s">
        <v>398</v>
      </c>
      <c r="D282" s="733" t="s">
        <v>717</v>
      </c>
    </row>
    <row r="283" customFormat="false" ht="12.75" hidden="false" customHeight="false" outlineLevel="0" collapsed="false">
      <c r="C283" s="653" t="s">
        <v>398</v>
      </c>
      <c r="D283" s="733" t="s">
        <v>718</v>
      </c>
    </row>
    <row r="284" customFormat="false" ht="12.75" hidden="false" customHeight="false" outlineLevel="0" collapsed="false">
      <c r="C284" s="653" t="s">
        <v>398</v>
      </c>
      <c r="D284" s="733" t="s">
        <v>719</v>
      </c>
    </row>
    <row r="285" customFormat="false" ht="12.75" hidden="false" customHeight="false" outlineLevel="0" collapsed="false">
      <c r="C285" s="653" t="s">
        <v>398</v>
      </c>
      <c r="D285" s="733" t="s">
        <v>720</v>
      </c>
    </row>
    <row r="286" customFormat="false" ht="12.75" hidden="false" customHeight="false" outlineLevel="0" collapsed="false">
      <c r="C286" s="653" t="s">
        <v>398</v>
      </c>
      <c r="D286" s="733" t="s">
        <v>721</v>
      </c>
    </row>
    <row r="287" customFormat="false" ht="12.75" hidden="false" customHeight="false" outlineLevel="0" collapsed="false">
      <c r="C287" s="653" t="s">
        <v>398</v>
      </c>
      <c r="D287" s="733" t="s">
        <v>722</v>
      </c>
    </row>
    <row r="288" customFormat="false" ht="12.75" hidden="false" customHeight="false" outlineLevel="0" collapsed="false">
      <c r="C288" s="653" t="s">
        <v>398</v>
      </c>
      <c r="D288" s="733" t="s">
        <v>723</v>
      </c>
    </row>
    <row r="289" customFormat="false" ht="12.75" hidden="false" customHeight="false" outlineLevel="0" collapsed="false">
      <c r="C289" s="653" t="s">
        <v>398</v>
      </c>
      <c r="D289" s="733" t="s">
        <v>724</v>
      </c>
    </row>
    <row r="290" customFormat="false" ht="12.75" hidden="false" customHeight="false" outlineLevel="0" collapsed="false">
      <c r="C290" s="653" t="s">
        <v>398</v>
      </c>
      <c r="D290" s="733" t="s">
        <v>725</v>
      </c>
    </row>
    <row r="291" customFormat="false" ht="12.75" hidden="false" customHeight="false" outlineLevel="0" collapsed="false">
      <c r="C291" s="653" t="s">
        <v>398</v>
      </c>
      <c r="D291" s="733" t="s">
        <v>726</v>
      </c>
    </row>
    <row r="292" customFormat="false" ht="12.75" hidden="false" customHeight="false" outlineLevel="0" collapsed="false">
      <c r="C292" s="653" t="s">
        <v>398</v>
      </c>
      <c r="D292" s="733" t="s">
        <v>727</v>
      </c>
    </row>
    <row r="293" customFormat="false" ht="12.75" hidden="false" customHeight="false" outlineLevel="0" collapsed="false">
      <c r="C293" s="653" t="s">
        <v>398</v>
      </c>
      <c r="D293" s="733" t="s">
        <v>728</v>
      </c>
    </row>
    <row r="294" customFormat="false" ht="12.75" hidden="false" customHeight="false" outlineLevel="0" collapsed="false">
      <c r="C294" s="653" t="s">
        <v>398</v>
      </c>
      <c r="D294" s="733" t="s">
        <v>729</v>
      </c>
    </row>
    <row r="295" customFormat="false" ht="12.75" hidden="false" customHeight="false" outlineLevel="0" collapsed="false">
      <c r="C295" s="653" t="s">
        <v>398</v>
      </c>
      <c r="D295" s="733" t="s">
        <v>730</v>
      </c>
    </row>
    <row r="296" customFormat="false" ht="12.75" hidden="false" customHeight="false" outlineLevel="0" collapsed="false">
      <c r="C296" s="653" t="s">
        <v>400</v>
      </c>
      <c r="D296" s="733" t="s">
        <v>731</v>
      </c>
    </row>
    <row r="297" customFormat="false" ht="12.75" hidden="false" customHeight="false" outlineLevel="0" collapsed="false">
      <c r="C297" s="653" t="s">
        <v>400</v>
      </c>
      <c r="D297" s="733" t="s">
        <v>732</v>
      </c>
    </row>
    <row r="298" customFormat="false" ht="12.75" hidden="false" customHeight="false" outlineLevel="0" collapsed="false">
      <c r="C298" s="653" t="s">
        <v>400</v>
      </c>
      <c r="D298" s="733" t="s">
        <v>733</v>
      </c>
    </row>
    <row r="299" customFormat="false" ht="12.75" hidden="false" customHeight="false" outlineLevel="0" collapsed="false">
      <c r="C299" s="653" t="s">
        <v>400</v>
      </c>
      <c r="D299" s="733" t="s">
        <v>734</v>
      </c>
    </row>
    <row r="300" customFormat="false" ht="12.75" hidden="false" customHeight="false" outlineLevel="0" collapsed="false">
      <c r="C300" s="653" t="s">
        <v>400</v>
      </c>
      <c r="D300" s="733" t="s">
        <v>735</v>
      </c>
    </row>
    <row r="301" customFormat="false" ht="12.75" hidden="false" customHeight="false" outlineLevel="0" collapsed="false">
      <c r="C301" s="653" t="s">
        <v>400</v>
      </c>
      <c r="D301" s="733" t="s">
        <v>736</v>
      </c>
    </row>
    <row r="302" customFormat="false" ht="12.75" hidden="false" customHeight="false" outlineLevel="0" collapsed="false">
      <c r="C302" s="653" t="s">
        <v>400</v>
      </c>
      <c r="D302" s="733" t="s">
        <v>737</v>
      </c>
    </row>
    <row r="303" customFormat="false" ht="12.75" hidden="false" customHeight="false" outlineLevel="0" collapsed="false">
      <c r="C303" s="653" t="s">
        <v>400</v>
      </c>
      <c r="D303" s="733" t="s">
        <v>738</v>
      </c>
    </row>
    <row r="304" customFormat="false" ht="12.75" hidden="false" customHeight="false" outlineLevel="0" collapsed="false">
      <c r="C304" s="653" t="s">
        <v>400</v>
      </c>
      <c r="D304" s="733" t="s">
        <v>739</v>
      </c>
    </row>
    <row r="305" customFormat="false" ht="12.75" hidden="false" customHeight="false" outlineLevel="0" collapsed="false">
      <c r="C305" s="653" t="s">
        <v>400</v>
      </c>
      <c r="D305" s="733" t="s">
        <v>740</v>
      </c>
    </row>
    <row r="306" customFormat="false" ht="12.75" hidden="false" customHeight="false" outlineLevel="0" collapsed="false">
      <c r="C306" s="653" t="s">
        <v>400</v>
      </c>
      <c r="D306" s="733" t="s">
        <v>741</v>
      </c>
    </row>
    <row r="307" customFormat="false" ht="12.75" hidden="false" customHeight="false" outlineLevel="0" collapsed="false">
      <c r="C307" s="653" t="s">
        <v>400</v>
      </c>
      <c r="D307" s="733" t="s">
        <v>742</v>
      </c>
    </row>
    <row r="308" customFormat="false" ht="12.75" hidden="false" customHeight="false" outlineLevel="0" collapsed="false">
      <c r="C308" s="653" t="s">
        <v>400</v>
      </c>
      <c r="D308" s="733" t="s">
        <v>743</v>
      </c>
    </row>
    <row r="309" customFormat="false" ht="12.75" hidden="false" customHeight="false" outlineLevel="0" collapsed="false">
      <c r="C309" s="653" t="s">
        <v>400</v>
      </c>
      <c r="D309" s="733" t="s">
        <v>744</v>
      </c>
    </row>
    <row r="310" customFormat="false" ht="12.75" hidden="false" customHeight="false" outlineLevel="0" collapsed="false">
      <c r="C310" s="653" t="s">
        <v>400</v>
      </c>
      <c r="D310" s="733" t="s">
        <v>745</v>
      </c>
    </row>
    <row r="311" customFormat="false" ht="12.75" hidden="false" customHeight="false" outlineLevel="0" collapsed="false">
      <c r="C311" s="653" t="s">
        <v>400</v>
      </c>
      <c r="D311" s="733" t="s">
        <v>746</v>
      </c>
    </row>
    <row r="312" customFormat="false" ht="12.75" hidden="false" customHeight="false" outlineLevel="0" collapsed="false">
      <c r="C312" s="653" t="s">
        <v>400</v>
      </c>
      <c r="D312" s="733" t="s">
        <v>747</v>
      </c>
    </row>
    <row r="313" customFormat="false" ht="12.75" hidden="false" customHeight="false" outlineLevel="0" collapsed="false">
      <c r="C313" s="653" t="s">
        <v>400</v>
      </c>
      <c r="D313" s="733" t="s">
        <v>748</v>
      </c>
    </row>
    <row r="314" customFormat="false" ht="12.75" hidden="false" customHeight="false" outlineLevel="0" collapsed="false">
      <c r="C314" s="653" t="s">
        <v>400</v>
      </c>
      <c r="D314" s="733" t="s">
        <v>749</v>
      </c>
    </row>
    <row r="315" customFormat="false" ht="12.75" hidden="false" customHeight="false" outlineLevel="0" collapsed="false">
      <c r="C315" s="653" t="s">
        <v>400</v>
      </c>
      <c r="D315" s="733" t="s">
        <v>750</v>
      </c>
    </row>
    <row r="316" customFormat="false" ht="12.75" hidden="false" customHeight="false" outlineLevel="0" collapsed="false">
      <c r="C316" s="653" t="s">
        <v>400</v>
      </c>
      <c r="D316" s="733" t="s">
        <v>751</v>
      </c>
    </row>
    <row r="317" customFormat="false" ht="12.75" hidden="false" customHeight="false" outlineLevel="0" collapsed="false">
      <c r="C317" s="653" t="s">
        <v>400</v>
      </c>
      <c r="D317" s="733" t="s">
        <v>752</v>
      </c>
    </row>
    <row r="318" customFormat="false" ht="12.75" hidden="false" customHeight="false" outlineLevel="0" collapsed="false">
      <c r="C318" s="653" t="s">
        <v>400</v>
      </c>
      <c r="D318" s="733" t="s">
        <v>753</v>
      </c>
    </row>
    <row r="319" customFormat="false" ht="12.75" hidden="false" customHeight="false" outlineLevel="0" collapsed="false">
      <c r="C319" s="653" t="s">
        <v>400</v>
      </c>
      <c r="D319" s="733" t="s">
        <v>754</v>
      </c>
    </row>
    <row r="320" customFormat="false" ht="12.75" hidden="false" customHeight="false" outlineLevel="0" collapsed="false">
      <c r="C320" s="653" t="s">
        <v>400</v>
      </c>
      <c r="D320" s="733" t="s">
        <v>755</v>
      </c>
    </row>
    <row r="321" customFormat="false" ht="12.75" hidden="false" customHeight="false" outlineLevel="0" collapsed="false">
      <c r="C321" s="653" t="s">
        <v>402</v>
      </c>
      <c r="D321" s="733" t="s">
        <v>756</v>
      </c>
    </row>
    <row r="322" customFormat="false" ht="12.75" hidden="false" customHeight="false" outlineLevel="0" collapsed="false">
      <c r="C322" s="653" t="s">
        <v>402</v>
      </c>
      <c r="D322" s="733" t="s">
        <v>757</v>
      </c>
    </row>
    <row r="323" customFormat="false" ht="12.75" hidden="false" customHeight="false" outlineLevel="0" collapsed="false">
      <c r="C323" s="653" t="s">
        <v>402</v>
      </c>
      <c r="D323" s="733" t="s">
        <v>758</v>
      </c>
    </row>
    <row r="324" customFormat="false" ht="12.75" hidden="false" customHeight="false" outlineLevel="0" collapsed="false">
      <c r="C324" s="653" t="s">
        <v>402</v>
      </c>
      <c r="D324" s="733" t="s">
        <v>759</v>
      </c>
    </row>
    <row r="325" customFormat="false" ht="12.75" hidden="false" customHeight="false" outlineLevel="0" collapsed="false">
      <c r="C325" s="653" t="s">
        <v>402</v>
      </c>
      <c r="D325" s="733" t="s">
        <v>760</v>
      </c>
    </row>
    <row r="326" customFormat="false" ht="12.75" hidden="false" customHeight="false" outlineLevel="0" collapsed="false">
      <c r="C326" s="653" t="s">
        <v>402</v>
      </c>
      <c r="D326" s="733" t="s">
        <v>761</v>
      </c>
    </row>
    <row r="327" customFormat="false" ht="12.75" hidden="false" customHeight="false" outlineLevel="0" collapsed="false">
      <c r="C327" s="653" t="s">
        <v>402</v>
      </c>
      <c r="D327" s="733" t="s">
        <v>762</v>
      </c>
    </row>
    <row r="328" customFormat="false" ht="12.75" hidden="false" customHeight="false" outlineLevel="0" collapsed="false">
      <c r="C328" s="653" t="s">
        <v>402</v>
      </c>
      <c r="D328" s="733" t="s">
        <v>763</v>
      </c>
    </row>
    <row r="329" customFormat="false" ht="12.75" hidden="false" customHeight="false" outlineLevel="0" collapsed="false">
      <c r="C329" s="653" t="s">
        <v>402</v>
      </c>
      <c r="D329" s="733" t="s">
        <v>764</v>
      </c>
    </row>
    <row r="330" customFormat="false" ht="12.75" hidden="false" customHeight="false" outlineLevel="0" collapsed="false">
      <c r="C330" s="653" t="s">
        <v>402</v>
      </c>
      <c r="D330" s="733" t="s">
        <v>765</v>
      </c>
    </row>
    <row r="331" customFormat="false" ht="12.75" hidden="false" customHeight="false" outlineLevel="0" collapsed="false">
      <c r="C331" s="653" t="s">
        <v>402</v>
      </c>
      <c r="D331" s="733" t="s">
        <v>766</v>
      </c>
    </row>
    <row r="332" customFormat="false" ht="12.75" hidden="false" customHeight="false" outlineLevel="0" collapsed="false">
      <c r="C332" s="653" t="s">
        <v>402</v>
      </c>
      <c r="D332" s="733" t="s">
        <v>767</v>
      </c>
    </row>
    <row r="333" customFormat="false" ht="12.75" hidden="false" customHeight="false" outlineLevel="0" collapsed="false">
      <c r="C333" s="653" t="s">
        <v>402</v>
      </c>
      <c r="D333" s="733" t="s">
        <v>768</v>
      </c>
    </row>
    <row r="334" customFormat="false" ht="12.75" hidden="false" customHeight="false" outlineLevel="0" collapsed="false">
      <c r="C334" s="653" t="s">
        <v>402</v>
      </c>
      <c r="D334" s="733" t="s">
        <v>769</v>
      </c>
    </row>
    <row r="335" customFormat="false" ht="12.75" hidden="false" customHeight="false" outlineLevel="0" collapsed="false">
      <c r="C335" s="653" t="s">
        <v>402</v>
      </c>
      <c r="D335" s="733" t="s">
        <v>770</v>
      </c>
    </row>
    <row r="336" customFormat="false" ht="12.75" hidden="false" customHeight="false" outlineLevel="0" collapsed="false">
      <c r="C336" s="653" t="s">
        <v>402</v>
      </c>
      <c r="D336" s="733" t="s">
        <v>771</v>
      </c>
    </row>
    <row r="337" customFormat="false" ht="12.75" hidden="false" customHeight="false" outlineLevel="0" collapsed="false">
      <c r="C337" s="653" t="s">
        <v>402</v>
      </c>
      <c r="D337" s="733" t="s">
        <v>772</v>
      </c>
    </row>
    <row r="338" customFormat="false" ht="12.75" hidden="false" customHeight="false" outlineLevel="0" collapsed="false">
      <c r="C338" s="653" t="s">
        <v>402</v>
      </c>
      <c r="D338" s="733" t="s">
        <v>773</v>
      </c>
    </row>
    <row r="339" customFormat="false" ht="12.75" hidden="false" customHeight="false" outlineLevel="0" collapsed="false">
      <c r="C339" s="653" t="s">
        <v>402</v>
      </c>
      <c r="D339" s="733" t="s">
        <v>774</v>
      </c>
    </row>
    <row r="340" customFormat="false" ht="12.75" hidden="false" customHeight="false" outlineLevel="0" collapsed="false">
      <c r="C340" s="653" t="s">
        <v>402</v>
      </c>
      <c r="D340" s="733" t="s">
        <v>775</v>
      </c>
    </row>
    <row r="341" customFormat="false" ht="12.75" hidden="false" customHeight="false" outlineLevel="0" collapsed="false">
      <c r="C341" s="653" t="s">
        <v>402</v>
      </c>
      <c r="D341" s="733" t="s">
        <v>776</v>
      </c>
    </row>
    <row r="342" customFormat="false" ht="12.75" hidden="false" customHeight="false" outlineLevel="0" collapsed="false">
      <c r="C342" s="653" t="s">
        <v>402</v>
      </c>
      <c r="D342" s="733" t="s">
        <v>777</v>
      </c>
    </row>
    <row r="343" customFormat="false" ht="12.75" hidden="false" customHeight="false" outlineLevel="0" collapsed="false">
      <c r="C343" s="653" t="s">
        <v>402</v>
      </c>
      <c r="D343" s="733" t="s">
        <v>778</v>
      </c>
    </row>
    <row r="344" customFormat="false" ht="12.75" hidden="false" customHeight="false" outlineLevel="0" collapsed="false">
      <c r="C344" s="653" t="s">
        <v>402</v>
      </c>
      <c r="D344" s="733" t="s">
        <v>779</v>
      </c>
    </row>
    <row r="345" customFormat="false" ht="12.75" hidden="false" customHeight="false" outlineLevel="0" collapsed="false">
      <c r="C345" s="653" t="s">
        <v>402</v>
      </c>
      <c r="D345" s="733" t="s">
        <v>780</v>
      </c>
    </row>
    <row r="346" customFormat="false" ht="12.75" hidden="false" customHeight="false" outlineLevel="0" collapsed="false">
      <c r="C346" s="653" t="s">
        <v>402</v>
      </c>
      <c r="D346" s="733" t="s">
        <v>781</v>
      </c>
    </row>
    <row r="347" customFormat="false" ht="12.75" hidden="false" customHeight="false" outlineLevel="0" collapsed="false">
      <c r="C347" s="653" t="s">
        <v>402</v>
      </c>
      <c r="D347" s="733" t="s">
        <v>782</v>
      </c>
    </row>
    <row r="348" customFormat="false" ht="12.75" hidden="false" customHeight="false" outlineLevel="0" collapsed="false">
      <c r="C348" s="653" t="s">
        <v>402</v>
      </c>
      <c r="D348" s="733" t="s">
        <v>783</v>
      </c>
    </row>
    <row r="349" customFormat="false" ht="12.75" hidden="false" customHeight="false" outlineLevel="0" collapsed="false">
      <c r="C349" s="653" t="s">
        <v>402</v>
      </c>
      <c r="D349" s="733" t="s">
        <v>784</v>
      </c>
    </row>
    <row r="350" customFormat="false" ht="12.75" hidden="false" customHeight="false" outlineLevel="0" collapsed="false">
      <c r="C350" s="653" t="s">
        <v>402</v>
      </c>
      <c r="D350" s="733" t="s">
        <v>785</v>
      </c>
    </row>
    <row r="351" customFormat="false" ht="12.75" hidden="false" customHeight="false" outlineLevel="0" collapsed="false">
      <c r="C351" s="653" t="s">
        <v>402</v>
      </c>
      <c r="D351" s="733" t="s">
        <v>786</v>
      </c>
    </row>
    <row r="352" customFormat="false" ht="12.75" hidden="false" customHeight="false" outlineLevel="0" collapsed="false">
      <c r="C352" s="653" t="s">
        <v>402</v>
      </c>
      <c r="D352" s="733" t="s">
        <v>787</v>
      </c>
    </row>
    <row r="353" customFormat="false" ht="12.75" hidden="false" customHeight="false" outlineLevel="0" collapsed="false">
      <c r="C353" s="653" t="s">
        <v>402</v>
      </c>
      <c r="D353" s="733" t="s">
        <v>788</v>
      </c>
    </row>
    <row r="354" customFormat="false" ht="12.75" hidden="false" customHeight="false" outlineLevel="0" collapsed="false">
      <c r="C354" s="653" t="s">
        <v>402</v>
      </c>
      <c r="D354" s="733" t="s">
        <v>789</v>
      </c>
    </row>
    <row r="355" customFormat="false" ht="12.75" hidden="false" customHeight="false" outlineLevel="0" collapsed="false">
      <c r="C355" s="653" t="s">
        <v>402</v>
      </c>
      <c r="D355" s="733" t="s">
        <v>790</v>
      </c>
    </row>
    <row r="356" customFormat="false" ht="12.75" hidden="false" customHeight="false" outlineLevel="0" collapsed="false">
      <c r="C356" s="653" t="s">
        <v>404</v>
      </c>
      <c r="D356" s="733" t="s">
        <v>791</v>
      </c>
    </row>
    <row r="357" customFormat="false" ht="12.75" hidden="false" customHeight="false" outlineLevel="0" collapsed="false">
      <c r="C357" s="653" t="s">
        <v>404</v>
      </c>
      <c r="D357" s="733" t="s">
        <v>792</v>
      </c>
    </row>
    <row r="358" customFormat="false" ht="12.75" hidden="false" customHeight="false" outlineLevel="0" collapsed="false">
      <c r="C358" s="653" t="s">
        <v>404</v>
      </c>
      <c r="D358" s="733" t="s">
        <v>793</v>
      </c>
    </row>
    <row r="359" customFormat="false" ht="12.75" hidden="false" customHeight="false" outlineLevel="0" collapsed="false">
      <c r="C359" s="653" t="s">
        <v>404</v>
      </c>
      <c r="D359" s="733" t="s">
        <v>794</v>
      </c>
    </row>
    <row r="360" customFormat="false" ht="12.75" hidden="false" customHeight="false" outlineLevel="0" collapsed="false">
      <c r="C360" s="653" t="s">
        <v>404</v>
      </c>
      <c r="D360" s="733" t="s">
        <v>795</v>
      </c>
    </row>
    <row r="361" customFormat="false" ht="12.75" hidden="false" customHeight="false" outlineLevel="0" collapsed="false">
      <c r="C361" s="653" t="s">
        <v>404</v>
      </c>
      <c r="D361" s="733" t="s">
        <v>796</v>
      </c>
    </row>
    <row r="362" customFormat="false" ht="12.75" hidden="false" customHeight="false" outlineLevel="0" collapsed="false">
      <c r="C362" s="653" t="s">
        <v>404</v>
      </c>
      <c r="D362" s="733" t="s">
        <v>797</v>
      </c>
    </row>
    <row r="363" customFormat="false" ht="12.75" hidden="false" customHeight="false" outlineLevel="0" collapsed="false">
      <c r="C363" s="653" t="s">
        <v>404</v>
      </c>
      <c r="D363" s="733" t="s">
        <v>798</v>
      </c>
    </row>
    <row r="364" customFormat="false" ht="12.75" hidden="false" customHeight="false" outlineLevel="0" collapsed="false">
      <c r="C364" s="653" t="s">
        <v>404</v>
      </c>
      <c r="D364" s="733" t="s">
        <v>799</v>
      </c>
    </row>
    <row r="365" customFormat="false" ht="12.75" hidden="false" customHeight="false" outlineLevel="0" collapsed="false">
      <c r="C365" s="653" t="s">
        <v>404</v>
      </c>
      <c r="D365" s="733" t="s">
        <v>800</v>
      </c>
    </row>
    <row r="366" customFormat="false" ht="12.75" hidden="false" customHeight="false" outlineLevel="0" collapsed="false">
      <c r="C366" s="653" t="s">
        <v>404</v>
      </c>
      <c r="D366" s="733" t="s">
        <v>801</v>
      </c>
    </row>
    <row r="367" customFormat="false" ht="12.75" hidden="false" customHeight="false" outlineLevel="0" collapsed="false">
      <c r="C367" s="653" t="s">
        <v>404</v>
      </c>
      <c r="D367" s="733" t="s">
        <v>455</v>
      </c>
    </row>
    <row r="368" customFormat="false" ht="12.75" hidden="false" customHeight="false" outlineLevel="0" collapsed="false">
      <c r="C368" s="653" t="s">
        <v>404</v>
      </c>
      <c r="D368" s="733" t="s">
        <v>802</v>
      </c>
    </row>
    <row r="369" customFormat="false" ht="12.75" hidden="false" customHeight="false" outlineLevel="0" collapsed="false">
      <c r="C369" s="653" t="s">
        <v>404</v>
      </c>
      <c r="D369" s="733" t="s">
        <v>803</v>
      </c>
    </row>
    <row r="370" customFormat="false" ht="12.75" hidden="false" customHeight="false" outlineLevel="0" collapsed="false">
      <c r="C370" s="653" t="s">
        <v>404</v>
      </c>
      <c r="D370" s="733" t="s">
        <v>804</v>
      </c>
    </row>
    <row r="371" customFormat="false" ht="12.75" hidden="false" customHeight="false" outlineLevel="0" collapsed="false">
      <c r="C371" s="653" t="s">
        <v>404</v>
      </c>
      <c r="D371" s="733" t="s">
        <v>805</v>
      </c>
    </row>
    <row r="372" customFormat="false" ht="12.75" hidden="false" customHeight="false" outlineLevel="0" collapsed="false">
      <c r="C372" s="653" t="s">
        <v>404</v>
      </c>
      <c r="D372" s="733" t="s">
        <v>806</v>
      </c>
    </row>
    <row r="373" customFormat="false" ht="12.75" hidden="false" customHeight="false" outlineLevel="0" collapsed="false">
      <c r="C373" s="653" t="s">
        <v>404</v>
      </c>
      <c r="D373" s="733" t="s">
        <v>807</v>
      </c>
    </row>
    <row r="374" customFormat="false" ht="12.75" hidden="false" customHeight="false" outlineLevel="0" collapsed="false">
      <c r="C374" s="653" t="s">
        <v>404</v>
      </c>
      <c r="D374" s="733" t="s">
        <v>808</v>
      </c>
    </row>
    <row r="375" customFormat="false" ht="12.75" hidden="false" customHeight="false" outlineLevel="0" collapsed="false">
      <c r="C375" s="653" t="s">
        <v>404</v>
      </c>
      <c r="D375" s="733" t="s">
        <v>809</v>
      </c>
    </row>
    <row r="376" customFormat="false" ht="12.75" hidden="false" customHeight="false" outlineLevel="0" collapsed="false">
      <c r="C376" s="653" t="s">
        <v>404</v>
      </c>
      <c r="D376" s="733" t="s">
        <v>810</v>
      </c>
    </row>
    <row r="377" customFormat="false" ht="12.75" hidden="false" customHeight="false" outlineLevel="0" collapsed="false">
      <c r="C377" s="653" t="s">
        <v>404</v>
      </c>
      <c r="D377" s="733" t="s">
        <v>811</v>
      </c>
    </row>
    <row r="378" customFormat="false" ht="12.75" hidden="false" customHeight="false" outlineLevel="0" collapsed="false">
      <c r="C378" s="653" t="s">
        <v>404</v>
      </c>
      <c r="D378" s="733" t="s">
        <v>812</v>
      </c>
    </row>
    <row r="379" customFormat="false" ht="12.75" hidden="false" customHeight="false" outlineLevel="0" collapsed="false">
      <c r="C379" s="653" t="s">
        <v>404</v>
      </c>
      <c r="D379" s="733" t="s">
        <v>813</v>
      </c>
    </row>
    <row r="380" customFormat="false" ht="12.75" hidden="false" customHeight="false" outlineLevel="0" collapsed="false">
      <c r="C380" s="653" t="s">
        <v>404</v>
      </c>
      <c r="D380" s="733" t="s">
        <v>814</v>
      </c>
    </row>
    <row r="381" customFormat="false" ht="12.75" hidden="false" customHeight="false" outlineLevel="0" collapsed="false">
      <c r="C381" s="653" t="s">
        <v>404</v>
      </c>
      <c r="D381" s="733" t="s">
        <v>815</v>
      </c>
    </row>
    <row r="382" customFormat="false" ht="12.75" hidden="false" customHeight="false" outlineLevel="0" collapsed="false">
      <c r="C382" s="653" t="s">
        <v>404</v>
      </c>
      <c r="D382" s="733" t="s">
        <v>816</v>
      </c>
    </row>
    <row r="383" customFormat="false" ht="12.75" hidden="false" customHeight="false" outlineLevel="0" collapsed="false">
      <c r="C383" s="653" t="s">
        <v>404</v>
      </c>
      <c r="D383" s="733" t="s">
        <v>817</v>
      </c>
    </row>
    <row r="384" customFormat="false" ht="12.75" hidden="false" customHeight="false" outlineLevel="0" collapsed="false">
      <c r="C384" s="653" t="s">
        <v>404</v>
      </c>
      <c r="D384" s="733" t="s">
        <v>818</v>
      </c>
    </row>
    <row r="385" customFormat="false" ht="12.75" hidden="false" customHeight="false" outlineLevel="0" collapsed="false">
      <c r="C385" s="653" t="s">
        <v>404</v>
      </c>
      <c r="D385" s="733" t="s">
        <v>819</v>
      </c>
    </row>
    <row r="386" customFormat="false" ht="12.75" hidden="false" customHeight="false" outlineLevel="0" collapsed="false">
      <c r="C386" s="653" t="s">
        <v>404</v>
      </c>
      <c r="D386" s="733" t="s">
        <v>820</v>
      </c>
    </row>
    <row r="387" customFormat="false" ht="12.75" hidden="false" customHeight="false" outlineLevel="0" collapsed="false">
      <c r="C387" s="653" t="s">
        <v>404</v>
      </c>
      <c r="D387" s="733" t="s">
        <v>776</v>
      </c>
    </row>
    <row r="388" customFormat="false" ht="12.75" hidden="false" customHeight="false" outlineLevel="0" collapsed="false">
      <c r="C388" s="653" t="s">
        <v>404</v>
      </c>
      <c r="D388" s="733" t="s">
        <v>821</v>
      </c>
    </row>
    <row r="389" customFormat="false" ht="12.75" hidden="false" customHeight="false" outlineLevel="0" collapsed="false">
      <c r="C389" s="653" t="s">
        <v>404</v>
      </c>
      <c r="D389" s="733" t="s">
        <v>822</v>
      </c>
    </row>
    <row r="390" customFormat="false" ht="12.75" hidden="false" customHeight="false" outlineLevel="0" collapsed="false">
      <c r="C390" s="653" t="s">
        <v>404</v>
      </c>
      <c r="D390" s="733" t="s">
        <v>823</v>
      </c>
    </row>
    <row r="391" customFormat="false" ht="12.75" hidden="false" customHeight="false" outlineLevel="0" collapsed="false">
      <c r="C391" s="653" t="s">
        <v>404</v>
      </c>
      <c r="D391" s="733" t="s">
        <v>824</v>
      </c>
    </row>
    <row r="392" customFormat="false" ht="12.75" hidden="false" customHeight="false" outlineLevel="0" collapsed="false">
      <c r="C392" s="653" t="s">
        <v>404</v>
      </c>
      <c r="D392" s="733" t="s">
        <v>825</v>
      </c>
    </row>
    <row r="393" customFormat="false" ht="12.75" hidden="false" customHeight="false" outlineLevel="0" collapsed="false">
      <c r="C393" s="653" t="s">
        <v>404</v>
      </c>
      <c r="D393" s="733" t="s">
        <v>826</v>
      </c>
    </row>
    <row r="394" customFormat="false" ht="12.75" hidden="false" customHeight="false" outlineLevel="0" collapsed="false">
      <c r="C394" s="653" t="s">
        <v>404</v>
      </c>
      <c r="D394" s="733" t="s">
        <v>827</v>
      </c>
    </row>
    <row r="395" customFormat="false" ht="12.75" hidden="false" customHeight="false" outlineLevel="0" collapsed="false">
      <c r="C395" s="653" t="s">
        <v>404</v>
      </c>
      <c r="D395" s="733" t="s">
        <v>828</v>
      </c>
    </row>
    <row r="396" customFormat="false" ht="12.75" hidden="false" customHeight="false" outlineLevel="0" collapsed="false">
      <c r="C396" s="653" t="s">
        <v>404</v>
      </c>
      <c r="D396" s="733" t="s">
        <v>829</v>
      </c>
    </row>
    <row r="397" customFormat="false" ht="12.75" hidden="false" customHeight="false" outlineLevel="0" collapsed="false">
      <c r="C397" s="653" t="s">
        <v>404</v>
      </c>
      <c r="D397" s="733" t="s">
        <v>830</v>
      </c>
    </row>
    <row r="398" customFormat="false" ht="12.75" hidden="false" customHeight="false" outlineLevel="0" collapsed="false">
      <c r="C398" s="653" t="s">
        <v>404</v>
      </c>
      <c r="D398" s="733" t="s">
        <v>831</v>
      </c>
    </row>
    <row r="399" customFormat="false" ht="12.75" hidden="false" customHeight="false" outlineLevel="0" collapsed="false">
      <c r="C399" s="653" t="s">
        <v>404</v>
      </c>
      <c r="D399" s="733" t="s">
        <v>832</v>
      </c>
    </row>
    <row r="400" customFormat="false" ht="12.75" hidden="false" customHeight="false" outlineLevel="0" collapsed="false">
      <c r="C400" s="653" t="s">
        <v>404</v>
      </c>
      <c r="D400" s="733" t="s">
        <v>833</v>
      </c>
    </row>
    <row r="401" customFormat="false" ht="12.75" hidden="false" customHeight="false" outlineLevel="0" collapsed="false">
      <c r="C401" s="653" t="s">
        <v>404</v>
      </c>
      <c r="D401" s="733" t="s">
        <v>834</v>
      </c>
    </row>
    <row r="402" customFormat="false" ht="12.75" hidden="false" customHeight="false" outlineLevel="0" collapsed="false">
      <c r="C402" s="653" t="s">
        <v>404</v>
      </c>
      <c r="D402" s="733" t="s">
        <v>835</v>
      </c>
    </row>
    <row r="403" customFormat="false" ht="12.75" hidden="false" customHeight="false" outlineLevel="0" collapsed="false">
      <c r="C403" s="653" t="s">
        <v>404</v>
      </c>
      <c r="D403" s="733" t="s">
        <v>836</v>
      </c>
    </row>
    <row r="404" customFormat="false" ht="12.75" hidden="false" customHeight="false" outlineLevel="0" collapsed="false">
      <c r="C404" s="653" t="s">
        <v>404</v>
      </c>
      <c r="D404" s="733" t="s">
        <v>837</v>
      </c>
    </row>
    <row r="405" customFormat="false" ht="12.75" hidden="false" customHeight="false" outlineLevel="0" collapsed="false">
      <c r="C405" s="653" t="s">
        <v>404</v>
      </c>
      <c r="D405" s="733" t="s">
        <v>838</v>
      </c>
    </row>
    <row r="406" customFormat="false" ht="12.75" hidden="false" customHeight="false" outlineLevel="0" collapsed="false">
      <c r="C406" s="653" t="s">
        <v>404</v>
      </c>
      <c r="D406" s="733" t="s">
        <v>839</v>
      </c>
    </row>
    <row r="407" customFormat="false" ht="12.75" hidden="false" customHeight="false" outlineLevel="0" collapsed="false">
      <c r="C407" s="653" t="s">
        <v>404</v>
      </c>
      <c r="D407" s="733" t="s">
        <v>840</v>
      </c>
    </row>
    <row r="408" customFormat="false" ht="12.75" hidden="false" customHeight="false" outlineLevel="0" collapsed="false">
      <c r="C408" s="653" t="s">
        <v>404</v>
      </c>
      <c r="D408" s="733" t="s">
        <v>841</v>
      </c>
    </row>
    <row r="409" customFormat="false" ht="12.75" hidden="false" customHeight="false" outlineLevel="0" collapsed="false">
      <c r="C409" s="653" t="s">
        <v>404</v>
      </c>
      <c r="D409" s="733" t="s">
        <v>842</v>
      </c>
    </row>
    <row r="410" customFormat="false" ht="12.75" hidden="false" customHeight="false" outlineLevel="0" collapsed="false">
      <c r="C410" s="653" t="s">
        <v>404</v>
      </c>
      <c r="D410" s="733" t="s">
        <v>843</v>
      </c>
    </row>
    <row r="411" customFormat="false" ht="12.75" hidden="false" customHeight="false" outlineLevel="0" collapsed="false">
      <c r="C411" s="653" t="s">
        <v>404</v>
      </c>
      <c r="D411" s="733" t="s">
        <v>844</v>
      </c>
    </row>
    <row r="412" customFormat="false" ht="12.75" hidden="false" customHeight="false" outlineLevel="0" collapsed="false">
      <c r="C412" s="653" t="s">
        <v>404</v>
      </c>
      <c r="D412" s="733" t="s">
        <v>845</v>
      </c>
    </row>
    <row r="413" customFormat="false" ht="12.75" hidden="false" customHeight="false" outlineLevel="0" collapsed="false">
      <c r="C413" s="653" t="s">
        <v>404</v>
      </c>
      <c r="D413" s="733" t="s">
        <v>846</v>
      </c>
    </row>
    <row r="414" customFormat="false" ht="12.75" hidden="false" customHeight="false" outlineLevel="0" collapsed="false">
      <c r="C414" s="653" t="s">
        <v>404</v>
      </c>
      <c r="D414" s="733" t="s">
        <v>847</v>
      </c>
    </row>
    <row r="415" customFormat="false" ht="12.75" hidden="false" customHeight="false" outlineLevel="0" collapsed="false">
      <c r="C415" s="653" t="s">
        <v>406</v>
      </c>
      <c r="D415" s="733" t="s">
        <v>848</v>
      </c>
    </row>
    <row r="416" customFormat="false" ht="12.75" hidden="false" customHeight="false" outlineLevel="0" collapsed="false">
      <c r="C416" s="653" t="s">
        <v>406</v>
      </c>
      <c r="D416" s="733" t="s">
        <v>849</v>
      </c>
    </row>
    <row r="417" customFormat="false" ht="12.75" hidden="false" customHeight="false" outlineLevel="0" collapsed="false">
      <c r="C417" s="653" t="s">
        <v>406</v>
      </c>
      <c r="D417" s="733" t="s">
        <v>850</v>
      </c>
    </row>
    <row r="418" customFormat="false" ht="12.75" hidden="false" customHeight="false" outlineLevel="0" collapsed="false">
      <c r="C418" s="653" t="s">
        <v>406</v>
      </c>
      <c r="D418" s="733" t="s">
        <v>851</v>
      </c>
    </row>
    <row r="419" customFormat="false" ht="12.75" hidden="false" customHeight="false" outlineLevel="0" collapsed="false">
      <c r="C419" s="653" t="s">
        <v>406</v>
      </c>
      <c r="D419" s="733" t="s">
        <v>852</v>
      </c>
    </row>
    <row r="420" customFormat="false" ht="12.75" hidden="false" customHeight="false" outlineLevel="0" collapsed="false">
      <c r="C420" s="653" t="s">
        <v>406</v>
      </c>
      <c r="D420" s="733" t="s">
        <v>853</v>
      </c>
    </row>
    <row r="421" customFormat="false" ht="12.75" hidden="false" customHeight="false" outlineLevel="0" collapsed="false">
      <c r="C421" s="653" t="s">
        <v>406</v>
      </c>
      <c r="D421" s="733" t="s">
        <v>854</v>
      </c>
    </row>
    <row r="422" customFormat="false" ht="12.75" hidden="false" customHeight="false" outlineLevel="0" collapsed="false">
      <c r="C422" s="653" t="s">
        <v>406</v>
      </c>
      <c r="D422" s="733" t="s">
        <v>855</v>
      </c>
    </row>
    <row r="423" customFormat="false" ht="12.75" hidden="false" customHeight="false" outlineLevel="0" collapsed="false">
      <c r="C423" s="653" t="s">
        <v>406</v>
      </c>
      <c r="D423" s="733" t="s">
        <v>856</v>
      </c>
    </row>
    <row r="424" customFormat="false" ht="12.75" hidden="false" customHeight="false" outlineLevel="0" collapsed="false">
      <c r="C424" s="653" t="s">
        <v>406</v>
      </c>
      <c r="D424" s="733" t="s">
        <v>857</v>
      </c>
    </row>
    <row r="425" customFormat="false" ht="12.75" hidden="false" customHeight="false" outlineLevel="0" collapsed="false">
      <c r="C425" s="653" t="s">
        <v>406</v>
      </c>
      <c r="D425" s="733" t="s">
        <v>858</v>
      </c>
    </row>
    <row r="426" customFormat="false" ht="12.75" hidden="false" customHeight="false" outlineLevel="0" collapsed="false">
      <c r="C426" s="653" t="s">
        <v>406</v>
      </c>
      <c r="D426" s="733" t="s">
        <v>859</v>
      </c>
    </row>
    <row r="427" customFormat="false" ht="12.75" hidden="false" customHeight="false" outlineLevel="0" collapsed="false">
      <c r="C427" s="653" t="s">
        <v>406</v>
      </c>
      <c r="D427" s="733" t="s">
        <v>860</v>
      </c>
    </row>
    <row r="428" customFormat="false" ht="12.75" hidden="false" customHeight="false" outlineLevel="0" collapsed="false">
      <c r="C428" s="653" t="s">
        <v>406</v>
      </c>
      <c r="D428" s="733" t="s">
        <v>861</v>
      </c>
    </row>
    <row r="429" customFormat="false" ht="12.75" hidden="false" customHeight="false" outlineLevel="0" collapsed="false">
      <c r="C429" s="653" t="s">
        <v>406</v>
      </c>
      <c r="D429" s="733" t="s">
        <v>862</v>
      </c>
    </row>
    <row r="430" customFormat="false" ht="12.75" hidden="false" customHeight="false" outlineLevel="0" collapsed="false">
      <c r="C430" s="653" t="s">
        <v>406</v>
      </c>
      <c r="D430" s="733" t="s">
        <v>863</v>
      </c>
    </row>
    <row r="431" customFormat="false" ht="12.75" hidden="false" customHeight="false" outlineLevel="0" collapsed="false">
      <c r="C431" s="653" t="s">
        <v>406</v>
      </c>
      <c r="D431" s="733" t="s">
        <v>864</v>
      </c>
    </row>
    <row r="432" customFormat="false" ht="12.75" hidden="false" customHeight="false" outlineLevel="0" collapsed="false">
      <c r="C432" s="653" t="s">
        <v>406</v>
      </c>
      <c r="D432" s="733" t="s">
        <v>865</v>
      </c>
    </row>
    <row r="433" customFormat="false" ht="12.75" hidden="false" customHeight="false" outlineLevel="0" collapsed="false">
      <c r="C433" s="653" t="s">
        <v>406</v>
      </c>
      <c r="D433" s="733" t="s">
        <v>866</v>
      </c>
    </row>
    <row r="434" customFormat="false" ht="12.75" hidden="false" customHeight="false" outlineLevel="0" collapsed="false">
      <c r="C434" s="653" t="s">
        <v>406</v>
      </c>
      <c r="D434" s="733" t="s">
        <v>867</v>
      </c>
    </row>
    <row r="435" customFormat="false" ht="12.75" hidden="false" customHeight="false" outlineLevel="0" collapsed="false">
      <c r="C435" s="653" t="s">
        <v>406</v>
      </c>
      <c r="D435" s="733" t="s">
        <v>868</v>
      </c>
    </row>
    <row r="436" customFormat="false" ht="12.75" hidden="false" customHeight="false" outlineLevel="0" collapsed="false">
      <c r="C436" s="653" t="s">
        <v>406</v>
      </c>
      <c r="D436" s="733" t="s">
        <v>869</v>
      </c>
    </row>
    <row r="437" customFormat="false" ht="12.75" hidden="false" customHeight="false" outlineLevel="0" collapsed="false">
      <c r="C437" s="653" t="s">
        <v>406</v>
      </c>
      <c r="D437" s="733" t="s">
        <v>870</v>
      </c>
    </row>
    <row r="438" customFormat="false" ht="12.75" hidden="false" customHeight="false" outlineLevel="0" collapsed="false">
      <c r="C438" s="653" t="s">
        <v>406</v>
      </c>
      <c r="D438" s="733" t="s">
        <v>871</v>
      </c>
    </row>
    <row r="439" customFormat="false" ht="12.75" hidden="false" customHeight="false" outlineLevel="0" collapsed="false">
      <c r="C439" s="653" t="s">
        <v>406</v>
      </c>
      <c r="D439" s="733" t="s">
        <v>872</v>
      </c>
    </row>
    <row r="440" customFormat="false" ht="12.75" hidden="false" customHeight="false" outlineLevel="0" collapsed="false">
      <c r="C440" s="653" t="s">
        <v>406</v>
      </c>
      <c r="D440" s="733" t="s">
        <v>873</v>
      </c>
    </row>
    <row r="441" customFormat="false" ht="12.75" hidden="false" customHeight="false" outlineLevel="0" collapsed="false">
      <c r="C441" s="653" t="s">
        <v>406</v>
      </c>
      <c r="D441" s="733" t="s">
        <v>874</v>
      </c>
    </row>
    <row r="442" customFormat="false" ht="12.75" hidden="false" customHeight="false" outlineLevel="0" collapsed="false">
      <c r="C442" s="653" t="s">
        <v>406</v>
      </c>
      <c r="D442" s="733" t="s">
        <v>875</v>
      </c>
    </row>
    <row r="443" customFormat="false" ht="12.75" hidden="false" customHeight="false" outlineLevel="0" collapsed="false">
      <c r="C443" s="653" t="s">
        <v>406</v>
      </c>
      <c r="D443" s="733" t="s">
        <v>876</v>
      </c>
    </row>
    <row r="444" customFormat="false" ht="12.75" hidden="false" customHeight="false" outlineLevel="0" collapsed="false">
      <c r="C444" s="653" t="s">
        <v>406</v>
      </c>
      <c r="D444" s="733" t="s">
        <v>877</v>
      </c>
    </row>
    <row r="445" customFormat="false" ht="12.75" hidden="false" customHeight="false" outlineLevel="0" collapsed="false">
      <c r="C445" s="653" t="s">
        <v>406</v>
      </c>
      <c r="D445" s="733" t="s">
        <v>878</v>
      </c>
    </row>
    <row r="446" customFormat="false" ht="12.75" hidden="false" customHeight="false" outlineLevel="0" collapsed="false">
      <c r="C446" s="653" t="s">
        <v>406</v>
      </c>
      <c r="D446" s="733" t="s">
        <v>879</v>
      </c>
    </row>
    <row r="447" customFormat="false" ht="12.75" hidden="false" customHeight="false" outlineLevel="0" collapsed="false">
      <c r="C447" s="653" t="s">
        <v>406</v>
      </c>
      <c r="D447" s="733" t="s">
        <v>880</v>
      </c>
    </row>
    <row r="448" customFormat="false" ht="12.75" hidden="false" customHeight="false" outlineLevel="0" collapsed="false">
      <c r="C448" s="653" t="s">
        <v>406</v>
      </c>
      <c r="D448" s="733" t="s">
        <v>881</v>
      </c>
    </row>
    <row r="449" customFormat="false" ht="12.75" hidden="false" customHeight="false" outlineLevel="0" collapsed="false">
      <c r="C449" s="653" t="s">
        <v>406</v>
      </c>
      <c r="D449" s="733" t="s">
        <v>882</v>
      </c>
    </row>
    <row r="450" customFormat="false" ht="12.75" hidden="false" customHeight="false" outlineLevel="0" collapsed="false">
      <c r="C450" s="653" t="s">
        <v>406</v>
      </c>
      <c r="D450" s="733" t="s">
        <v>883</v>
      </c>
    </row>
    <row r="451" customFormat="false" ht="12.75" hidden="false" customHeight="false" outlineLevel="0" collapsed="false">
      <c r="C451" s="653" t="s">
        <v>406</v>
      </c>
      <c r="D451" s="733" t="s">
        <v>884</v>
      </c>
    </row>
    <row r="452" customFormat="false" ht="12.75" hidden="false" customHeight="false" outlineLevel="0" collapsed="false">
      <c r="C452" s="653" t="s">
        <v>406</v>
      </c>
      <c r="D452" s="733" t="s">
        <v>885</v>
      </c>
    </row>
    <row r="453" customFormat="false" ht="12.75" hidden="false" customHeight="false" outlineLevel="0" collapsed="false">
      <c r="C453" s="653" t="s">
        <v>406</v>
      </c>
      <c r="D453" s="733" t="s">
        <v>886</v>
      </c>
    </row>
    <row r="454" customFormat="false" ht="12.75" hidden="false" customHeight="false" outlineLevel="0" collapsed="false">
      <c r="C454" s="653" t="s">
        <v>406</v>
      </c>
      <c r="D454" s="733" t="s">
        <v>887</v>
      </c>
    </row>
    <row r="455" customFormat="false" ht="12.75" hidden="false" customHeight="false" outlineLevel="0" collapsed="false">
      <c r="C455" s="653" t="s">
        <v>406</v>
      </c>
      <c r="D455" s="733" t="s">
        <v>888</v>
      </c>
    </row>
    <row r="456" customFormat="false" ht="12.75" hidden="false" customHeight="false" outlineLevel="0" collapsed="false">
      <c r="C456" s="653" t="s">
        <v>406</v>
      </c>
      <c r="D456" s="733" t="s">
        <v>889</v>
      </c>
    </row>
    <row r="457" customFormat="false" ht="12.75" hidden="false" customHeight="false" outlineLevel="0" collapsed="false">
      <c r="C457" s="653" t="s">
        <v>406</v>
      </c>
      <c r="D457" s="733" t="s">
        <v>890</v>
      </c>
    </row>
    <row r="458" customFormat="false" ht="12.75" hidden="false" customHeight="false" outlineLevel="0" collapsed="false">
      <c r="C458" s="653" t="s">
        <v>406</v>
      </c>
      <c r="D458" s="733" t="s">
        <v>891</v>
      </c>
    </row>
    <row r="459" customFormat="false" ht="12.75" hidden="false" customHeight="false" outlineLevel="0" collapsed="false">
      <c r="C459" s="653" t="s">
        <v>408</v>
      </c>
      <c r="D459" s="733" t="s">
        <v>892</v>
      </c>
    </row>
    <row r="460" customFormat="false" ht="12.75" hidden="false" customHeight="false" outlineLevel="0" collapsed="false">
      <c r="C460" s="653" t="s">
        <v>408</v>
      </c>
      <c r="D460" s="733" t="s">
        <v>893</v>
      </c>
    </row>
    <row r="461" customFormat="false" ht="12.75" hidden="false" customHeight="false" outlineLevel="0" collapsed="false">
      <c r="C461" s="653" t="s">
        <v>408</v>
      </c>
      <c r="D461" s="733" t="s">
        <v>894</v>
      </c>
    </row>
    <row r="462" customFormat="false" ht="12.75" hidden="false" customHeight="false" outlineLevel="0" collapsed="false">
      <c r="C462" s="653" t="s">
        <v>408</v>
      </c>
      <c r="D462" s="733" t="s">
        <v>895</v>
      </c>
    </row>
    <row r="463" customFormat="false" ht="12.75" hidden="false" customHeight="false" outlineLevel="0" collapsed="false">
      <c r="C463" s="653" t="s">
        <v>408</v>
      </c>
      <c r="D463" s="733" t="s">
        <v>896</v>
      </c>
    </row>
    <row r="464" customFormat="false" ht="12.75" hidden="false" customHeight="false" outlineLevel="0" collapsed="false">
      <c r="C464" s="653" t="s">
        <v>408</v>
      </c>
      <c r="D464" s="733" t="s">
        <v>897</v>
      </c>
    </row>
    <row r="465" customFormat="false" ht="12.75" hidden="false" customHeight="false" outlineLevel="0" collapsed="false">
      <c r="C465" s="653" t="s">
        <v>408</v>
      </c>
      <c r="D465" s="733" t="s">
        <v>898</v>
      </c>
    </row>
    <row r="466" customFormat="false" ht="12.75" hidden="false" customHeight="false" outlineLevel="0" collapsed="false">
      <c r="C466" s="653" t="s">
        <v>408</v>
      </c>
      <c r="D466" s="733" t="s">
        <v>899</v>
      </c>
    </row>
    <row r="467" customFormat="false" ht="12.75" hidden="false" customHeight="false" outlineLevel="0" collapsed="false">
      <c r="C467" s="653" t="s">
        <v>408</v>
      </c>
      <c r="D467" s="733" t="s">
        <v>900</v>
      </c>
    </row>
    <row r="468" customFormat="false" ht="12.75" hidden="false" customHeight="false" outlineLevel="0" collapsed="false">
      <c r="C468" s="653" t="s">
        <v>408</v>
      </c>
      <c r="D468" s="733" t="s">
        <v>901</v>
      </c>
    </row>
    <row r="469" customFormat="false" ht="12.75" hidden="false" customHeight="false" outlineLevel="0" collapsed="false">
      <c r="C469" s="653" t="s">
        <v>408</v>
      </c>
      <c r="D469" s="733" t="s">
        <v>902</v>
      </c>
    </row>
    <row r="470" customFormat="false" ht="12.75" hidden="false" customHeight="false" outlineLevel="0" collapsed="false">
      <c r="C470" s="653" t="s">
        <v>408</v>
      </c>
      <c r="D470" s="733" t="s">
        <v>903</v>
      </c>
    </row>
    <row r="471" customFormat="false" ht="12.75" hidden="false" customHeight="false" outlineLevel="0" collapsed="false">
      <c r="C471" s="653" t="s">
        <v>408</v>
      </c>
      <c r="D471" s="733" t="s">
        <v>904</v>
      </c>
    </row>
    <row r="472" customFormat="false" ht="12.75" hidden="false" customHeight="false" outlineLevel="0" collapsed="false">
      <c r="C472" s="653" t="s">
        <v>408</v>
      </c>
      <c r="D472" s="733" t="s">
        <v>905</v>
      </c>
    </row>
    <row r="473" customFormat="false" ht="12.75" hidden="false" customHeight="false" outlineLevel="0" collapsed="false">
      <c r="C473" s="653" t="s">
        <v>408</v>
      </c>
      <c r="D473" s="733" t="s">
        <v>906</v>
      </c>
    </row>
    <row r="474" customFormat="false" ht="12.75" hidden="false" customHeight="false" outlineLevel="0" collapsed="false">
      <c r="C474" s="653" t="s">
        <v>408</v>
      </c>
      <c r="D474" s="733" t="s">
        <v>907</v>
      </c>
    </row>
    <row r="475" customFormat="false" ht="12.75" hidden="false" customHeight="false" outlineLevel="0" collapsed="false">
      <c r="C475" s="653" t="s">
        <v>408</v>
      </c>
      <c r="D475" s="733" t="s">
        <v>908</v>
      </c>
    </row>
    <row r="476" customFormat="false" ht="12.75" hidden="false" customHeight="false" outlineLevel="0" collapsed="false">
      <c r="C476" s="653" t="s">
        <v>408</v>
      </c>
      <c r="D476" s="733" t="s">
        <v>909</v>
      </c>
    </row>
    <row r="477" customFormat="false" ht="12.75" hidden="false" customHeight="false" outlineLevel="0" collapsed="false">
      <c r="C477" s="653" t="s">
        <v>408</v>
      </c>
      <c r="D477" s="733" t="s">
        <v>910</v>
      </c>
    </row>
    <row r="478" customFormat="false" ht="12.75" hidden="false" customHeight="false" outlineLevel="0" collapsed="false">
      <c r="C478" s="653" t="s">
        <v>408</v>
      </c>
      <c r="D478" s="733" t="s">
        <v>911</v>
      </c>
    </row>
    <row r="479" customFormat="false" ht="12.75" hidden="false" customHeight="false" outlineLevel="0" collapsed="false">
      <c r="C479" s="653" t="s">
        <v>408</v>
      </c>
      <c r="D479" s="733" t="s">
        <v>912</v>
      </c>
    </row>
    <row r="480" customFormat="false" ht="12.75" hidden="false" customHeight="false" outlineLevel="0" collapsed="false">
      <c r="C480" s="653" t="s">
        <v>408</v>
      </c>
      <c r="D480" s="733" t="s">
        <v>913</v>
      </c>
    </row>
    <row r="481" customFormat="false" ht="12.75" hidden="false" customHeight="false" outlineLevel="0" collapsed="false">
      <c r="C481" s="653" t="s">
        <v>408</v>
      </c>
      <c r="D481" s="733" t="s">
        <v>914</v>
      </c>
    </row>
    <row r="482" customFormat="false" ht="12.75" hidden="false" customHeight="false" outlineLevel="0" collapsed="false">
      <c r="C482" s="653" t="s">
        <v>408</v>
      </c>
      <c r="D482" s="733" t="s">
        <v>915</v>
      </c>
    </row>
    <row r="483" customFormat="false" ht="12.75" hidden="false" customHeight="false" outlineLevel="0" collapsed="false">
      <c r="C483" s="653" t="s">
        <v>408</v>
      </c>
      <c r="D483" s="733" t="s">
        <v>916</v>
      </c>
    </row>
    <row r="484" customFormat="false" ht="12.75" hidden="false" customHeight="false" outlineLevel="0" collapsed="false">
      <c r="C484" s="653" t="s">
        <v>410</v>
      </c>
      <c r="D484" s="733" t="s">
        <v>917</v>
      </c>
    </row>
    <row r="485" customFormat="false" ht="12.75" hidden="false" customHeight="false" outlineLevel="0" collapsed="false">
      <c r="C485" s="653" t="s">
        <v>410</v>
      </c>
      <c r="D485" s="733" t="s">
        <v>918</v>
      </c>
    </row>
    <row r="486" customFormat="false" ht="12.75" hidden="false" customHeight="false" outlineLevel="0" collapsed="false">
      <c r="C486" s="653" t="s">
        <v>410</v>
      </c>
      <c r="D486" s="733" t="s">
        <v>919</v>
      </c>
    </row>
    <row r="487" customFormat="false" ht="12.75" hidden="false" customHeight="false" outlineLevel="0" collapsed="false">
      <c r="C487" s="653" t="s">
        <v>410</v>
      </c>
      <c r="D487" s="733" t="s">
        <v>920</v>
      </c>
    </row>
    <row r="488" customFormat="false" ht="12.75" hidden="false" customHeight="false" outlineLevel="0" collapsed="false">
      <c r="C488" s="653" t="s">
        <v>410</v>
      </c>
      <c r="D488" s="733" t="s">
        <v>921</v>
      </c>
    </row>
    <row r="489" customFormat="false" ht="12.75" hidden="false" customHeight="false" outlineLevel="0" collapsed="false">
      <c r="C489" s="653" t="s">
        <v>410</v>
      </c>
      <c r="D489" s="733" t="s">
        <v>922</v>
      </c>
    </row>
    <row r="490" customFormat="false" ht="12.75" hidden="false" customHeight="false" outlineLevel="0" collapsed="false">
      <c r="C490" s="653" t="s">
        <v>410</v>
      </c>
      <c r="D490" s="733" t="s">
        <v>923</v>
      </c>
    </row>
    <row r="491" customFormat="false" ht="12.75" hidden="false" customHeight="false" outlineLevel="0" collapsed="false">
      <c r="C491" s="653" t="s">
        <v>410</v>
      </c>
      <c r="D491" s="733" t="s">
        <v>924</v>
      </c>
    </row>
    <row r="492" customFormat="false" ht="12.75" hidden="false" customHeight="false" outlineLevel="0" collapsed="false">
      <c r="C492" s="653" t="s">
        <v>410</v>
      </c>
      <c r="D492" s="733" t="s">
        <v>925</v>
      </c>
    </row>
    <row r="493" customFormat="false" ht="12.75" hidden="false" customHeight="false" outlineLevel="0" collapsed="false">
      <c r="C493" s="653" t="s">
        <v>410</v>
      </c>
      <c r="D493" s="733" t="s">
        <v>926</v>
      </c>
    </row>
    <row r="494" customFormat="false" ht="12.75" hidden="false" customHeight="false" outlineLevel="0" collapsed="false">
      <c r="C494" s="653" t="s">
        <v>410</v>
      </c>
      <c r="D494" s="733" t="s">
        <v>927</v>
      </c>
    </row>
    <row r="495" customFormat="false" ht="12.75" hidden="false" customHeight="false" outlineLevel="0" collapsed="false">
      <c r="C495" s="653" t="s">
        <v>410</v>
      </c>
      <c r="D495" s="733" t="s">
        <v>928</v>
      </c>
    </row>
    <row r="496" customFormat="false" ht="12.75" hidden="false" customHeight="false" outlineLevel="0" collapsed="false">
      <c r="C496" s="653" t="s">
        <v>410</v>
      </c>
      <c r="D496" s="733" t="s">
        <v>929</v>
      </c>
    </row>
    <row r="497" customFormat="false" ht="12.75" hidden="false" customHeight="false" outlineLevel="0" collapsed="false">
      <c r="C497" s="653" t="s">
        <v>410</v>
      </c>
      <c r="D497" s="733" t="s">
        <v>930</v>
      </c>
    </row>
    <row r="498" customFormat="false" ht="12.75" hidden="false" customHeight="false" outlineLevel="0" collapsed="false">
      <c r="C498" s="653" t="s">
        <v>410</v>
      </c>
      <c r="D498" s="733" t="s">
        <v>931</v>
      </c>
    </row>
    <row r="499" customFormat="false" ht="12.75" hidden="false" customHeight="false" outlineLevel="0" collapsed="false">
      <c r="C499" s="653" t="s">
        <v>410</v>
      </c>
      <c r="D499" s="733" t="s">
        <v>932</v>
      </c>
    </row>
    <row r="500" customFormat="false" ht="12.75" hidden="false" customHeight="false" outlineLevel="0" collapsed="false">
      <c r="C500" s="653" t="s">
        <v>410</v>
      </c>
      <c r="D500" s="733" t="s">
        <v>933</v>
      </c>
    </row>
    <row r="501" customFormat="false" ht="12.75" hidden="false" customHeight="false" outlineLevel="0" collapsed="false">
      <c r="C501" s="653" t="s">
        <v>410</v>
      </c>
      <c r="D501" s="733" t="s">
        <v>934</v>
      </c>
    </row>
    <row r="502" customFormat="false" ht="12.75" hidden="false" customHeight="false" outlineLevel="0" collapsed="false">
      <c r="C502" s="653" t="s">
        <v>410</v>
      </c>
      <c r="D502" s="733" t="s">
        <v>935</v>
      </c>
    </row>
    <row r="503" customFormat="false" ht="12.75" hidden="false" customHeight="false" outlineLevel="0" collapsed="false">
      <c r="C503" s="653" t="s">
        <v>410</v>
      </c>
      <c r="D503" s="733" t="s">
        <v>936</v>
      </c>
    </row>
    <row r="504" customFormat="false" ht="12.75" hidden="false" customHeight="false" outlineLevel="0" collapsed="false">
      <c r="C504" s="653" t="s">
        <v>410</v>
      </c>
      <c r="D504" s="733" t="s">
        <v>937</v>
      </c>
    </row>
    <row r="505" customFormat="false" ht="12.75" hidden="false" customHeight="false" outlineLevel="0" collapsed="false">
      <c r="C505" s="653" t="s">
        <v>410</v>
      </c>
      <c r="D505" s="733" t="s">
        <v>938</v>
      </c>
    </row>
    <row r="506" customFormat="false" ht="12.75" hidden="false" customHeight="false" outlineLevel="0" collapsed="false">
      <c r="C506" s="653" t="s">
        <v>410</v>
      </c>
      <c r="D506" s="733" t="s">
        <v>939</v>
      </c>
    </row>
    <row r="507" customFormat="false" ht="12.75" hidden="false" customHeight="false" outlineLevel="0" collapsed="false">
      <c r="C507" s="653" t="s">
        <v>410</v>
      </c>
      <c r="D507" s="733" t="s">
        <v>940</v>
      </c>
    </row>
    <row r="508" customFormat="false" ht="12.75" hidden="false" customHeight="false" outlineLevel="0" collapsed="false">
      <c r="C508" s="653" t="s">
        <v>410</v>
      </c>
      <c r="D508" s="733" t="s">
        <v>941</v>
      </c>
    </row>
    <row r="509" customFormat="false" ht="12.75" hidden="false" customHeight="false" outlineLevel="0" collapsed="false">
      <c r="C509" s="653" t="s">
        <v>410</v>
      </c>
      <c r="D509" s="733" t="s">
        <v>942</v>
      </c>
    </row>
    <row r="510" customFormat="false" ht="12.75" hidden="false" customHeight="false" outlineLevel="0" collapsed="false">
      <c r="C510" s="653" t="s">
        <v>410</v>
      </c>
      <c r="D510" s="733" t="s">
        <v>943</v>
      </c>
    </row>
    <row r="511" customFormat="false" ht="12.75" hidden="false" customHeight="false" outlineLevel="0" collapsed="false">
      <c r="C511" s="653" t="s">
        <v>410</v>
      </c>
      <c r="D511" s="733" t="s">
        <v>821</v>
      </c>
    </row>
    <row r="512" customFormat="false" ht="12.75" hidden="false" customHeight="false" outlineLevel="0" collapsed="false">
      <c r="C512" s="653" t="s">
        <v>410</v>
      </c>
      <c r="D512" s="733" t="s">
        <v>944</v>
      </c>
    </row>
    <row r="513" customFormat="false" ht="12.75" hidden="false" customHeight="false" outlineLevel="0" collapsed="false">
      <c r="C513" s="653" t="s">
        <v>410</v>
      </c>
      <c r="D513" s="733" t="s">
        <v>945</v>
      </c>
    </row>
    <row r="514" customFormat="false" ht="12.75" hidden="false" customHeight="false" outlineLevel="0" collapsed="false">
      <c r="C514" s="653" t="s">
        <v>410</v>
      </c>
      <c r="D514" s="733" t="s">
        <v>946</v>
      </c>
    </row>
    <row r="515" customFormat="false" ht="12.75" hidden="false" customHeight="false" outlineLevel="0" collapsed="false">
      <c r="C515" s="653" t="s">
        <v>410</v>
      </c>
      <c r="D515" s="733" t="s">
        <v>947</v>
      </c>
    </row>
    <row r="516" customFormat="false" ht="12.75" hidden="false" customHeight="false" outlineLevel="0" collapsed="false">
      <c r="C516" s="653" t="s">
        <v>410</v>
      </c>
      <c r="D516" s="733" t="s">
        <v>948</v>
      </c>
    </row>
    <row r="517" customFormat="false" ht="12.75" hidden="false" customHeight="false" outlineLevel="0" collapsed="false">
      <c r="C517" s="653" t="s">
        <v>410</v>
      </c>
      <c r="D517" s="733" t="s">
        <v>949</v>
      </c>
    </row>
    <row r="518" customFormat="false" ht="12.75" hidden="false" customHeight="false" outlineLevel="0" collapsed="false">
      <c r="C518" s="653" t="s">
        <v>410</v>
      </c>
      <c r="D518" s="733" t="s">
        <v>950</v>
      </c>
    </row>
    <row r="519" customFormat="false" ht="12.75" hidden="false" customHeight="false" outlineLevel="0" collapsed="false">
      <c r="C519" s="653" t="s">
        <v>412</v>
      </c>
      <c r="D519" s="733" t="s">
        <v>951</v>
      </c>
    </row>
    <row r="520" customFormat="false" ht="12.75" hidden="false" customHeight="false" outlineLevel="0" collapsed="false">
      <c r="C520" s="653" t="s">
        <v>412</v>
      </c>
      <c r="D520" s="733" t="s">
        <v>952</v>
      </c>
    </row>
    <row r="521" customFormat="false" ht="12.75" hidden="false" customHeight="false" outlineLevel="0" collapsed="false">
      <c r="C521" s="653" t="s">
        <v>412</v>
      </c>
      <c r="D521" s="733" t="s">
        <v>953</v>
      </c>
    </row>
    <row r="522" customFormat="false" ht="12.75" hidden="false" customHeight="false" outlineLevel="0" collapsed="false">
      <c r="C522" s="653" t="s">
        <v>412</v>
      </c>
      <c r="D522" s="733" t="s">
        <v>954</v>
      </c>
    </row>
    <row r="523" customFormat="false" ht="12.75" hidden="false" customHeight="false" outlineLevel="0" collapsed="false">
      <c r="C523" s="653" t="s">
        <v>412</v>
      </c>
      <c r="D523" s="733" t="s">
        <v>955</v>
      </c>
    </row>
    <row r="524" customFormat="false" ht="12.75" hidden="false" customHeight="false" outlineLevel="0" collapsed="false">
      <c r="C524" s="653" t="s">
        <v>412</v>
      </c>
      <c r="D524" s="733" t="s">
        <v>956</v>
      </c>
    </row>
    <row r="525" customFormat="false" ht="12.75" hidden="false" customHeight="false" outlineLevel="0" collapsed="false">
      <c r="C525" s="653" t="s">
        <v>412</v>
      </c>
      <c r="D525" s="733" t="s">
        <v>957</v>
      </c>
    </row>
    <row r="526" customFormat="false" ht="12.75" hidden="false" customHeight="false" outlineLevel="0" collapsed="false">
      <c r="C526" s="653" t="s">
        <v>412</v>
      </c>
      <c r="D526" s="733" t="s">
        <v>958</v>
      </c>
    </row>
    <row r="527" customFormat="false" ht="12.75" hidden="false" customHeight="false" outlineLevel="0" collapsed="false">
      <c r="C527" s="653" t="s">
        <v>412</v>
      </c>
      <c r="D527" s="733" t="s">
        <v>959</v>
      </c>
    </row>
    <row r="528" customFormat="false" ht="12.75" hidden="false" customHeight="false" outlineLevel="0" collapsed="false">
      <c r="C528" s="653" t="s">
        <v>412</v>
      </c>
      <c r="D528" s="733" t="s">
        <v>960</v>
      </c>
    </row>
    <row r="529" customFormat="false" ht="12.75" hidden="false" customHeight="false" outlineLevel="0" collapsed="false">
      <c r="C529" s="653" t="s">
        <v>412</v>
      </c>
      <c r="D529" s="733" t="s">
        <v>961</v>
      </c>
    </row>
    <row r="530" customFormat="false" ht="12.75" hidden="false" customHeight="false" outlineLevel="0" collapsed="false">
      <c r="C530" s="653" t="s">
        <v>412</v>
      </c>
      <c r="D530" s="733" t="s">
        <v>962</v>
      </c>
    </row>
    <row r="531" customFormat="false" ht="12.75" hidden="false" customHeight="false" outlineLevel="0" collapsed="false">
      <c r="C531" s="653" t="s">
        <v>412</v>
      </c>
      <c r="D531" s="733" t="s">
        <v>963</v>
      </c>
    </row>
    <row r="532" customFormat="false" ht="12.75" hidden="false" customHeight="false" outlineLevel="0" collapsed="false">
      <c r="C532" s="653" t="s">
        <v>412</v>
      </c>
      <c r="D532" s="733" t="s">
        <v>964</v>
      </c>
    </row>
    <row r="533" customFormat="false" ht="12.75" hidden="false" customHeight="false" outlineLevel="0" collapsed="false">
      <c r="C533" s="653" t="s">
        <v>412</v>
      </c>
      <c r="D533" s="733" t="s">
        <v>965</v>
      </c>
    </row>
    <row r="534" customFormat="false" ht="12.75" hidden="false" customHeight="false" outlineLevel="0" collapsed="false">
      <c r="C534" s="653" t="s">
        <v>412</v>
      </c>
      <c r="D534" s="733" t="s">
        <v>966</v>
      </c>
    </row>
    <row r="535" customFormat="false" ht="12.75" hidden="false" customHeight="false" outlineLevel="0" collapsed="false">
      <c r="C535" s="653" t="s">
        <v>412</v>
      </c>
      <c r="D535" s="733" t="s">
        <v>967</v>
      </c>
    </row>
    <row r="536" customFormat="false" ht="12.75" hidden="false" customHeight="false" outlineLevel="0" collapsed="false">
      <c r="C536" s="653" t="s">
        <v>412</v>
      </c>
      <c r="D536" s="733" t="s">
        <v>968</v>
      </c>
    </row>
    <row r="537" customFormat="false" ht="12.75" hidden="false" customHeight="false" outlineLevel="0" collapsed="false">
      <c r="C537" s="653" t="s">
        <v>412</v>
      </c>
      <c r="D537" s="733" t="s">
        <v>969</v>
      </c>
    </row>
    <row r="538" customFormat="false" ht="12.75" hidden="false" customHeight="false" outlineLevel="0" collapsed="false">
      <c r="C538" s="653" t="s">
        <v>412</v>
      </c>
      <c r="D538" s="733" t="s">
        <v>970</v>
      </c>
    </row>
    <row r="539" customFormat="false" ht="12.75" hidden="false" customHeight="false" outlineLevel="0" collapsed="false">
      <c r="C539" s="653" t="s">
        <v>412</v>
      </c>
      <c r="D539" s="733" t="s">
        <v>971</v>
      </c>
    </row>
    <row r="540" customFormat="false" ht="12.75" hidden="false" customHeight="false" outlineLevel="0" collapsed="false">
      <c r="C540" s="653" t="s">
        <v>412</v>
      </c>
      <c r="D540" s="733" t="s">
        <v>972</v>
      </c>
    </row>
    <row r="541" customFormat="false" ht="12.75" hidden="false" customHeight="false" outlineLevel="0" collapsed="false">
      <c r="C541" s="653" t="s">
        <v>412</v>
      </c>
      <c r="D541" s="733" t="s">
        <v>973</v>
      </c>
    </row>
    <row r="542" customFormat="false" ht="12.75" hidden="false" customHeight="false" outlineLevel="0" collapsed="false">
      <c r="C542" s="653" t="s">
        <v>412</v>
      </c>
      <c r="D542" s="733" t="s">
        <v>974</v>
      </c>
    </row>
    <row r="543" customFormat="false" ht="12.75" hidden="false" customHeight="false" outlineLevel="0" collapsed="false">
      <c r="C543" s="653" t="s">
        <v>412</v>
      </c>
      <c r="D543" s="733" t="s">
        <v>975</v>
      </c>
    </row>
    <row r="544" customFormat="false" ht="12.75" hidden="false" customHeight="false" outlineLevel="0" collapsed="false">
      <c r="C544" s="653" t="s">
        <v>412</v>
      </c>
      <c r="D544" s="733" t="s">
        <v>976</v>
      </c>
    </row>
    <row r="545" customFormat="false" ht="12.75" hidden="false" customHeight="false" outlineLevel="0" collapsed="false">
      <c r="C545" s="653" t="s">
        <v>412</v>
      </c>
      <c r="D545" s="733" t="s">
        <v>977</v>
      </c>
    </row>
    <row r="546" customFormat="false" ht="12.75" hidden="false" customHeight="false" outlineLevel="0" collapsed="false">
      <c r="C546" s="653" t="s">
        <v>412</v>
      </c>
      <c r="D546" s="733" t="s">
        <v>978</v>
      </c>
    </row>
    <row r="547" customFormat="false" ht="12.75" hidden="false" customHeight="false" outlineLevel="0" collapsed="false">
      <c r="C547" s="653" t="s">
        <v>412</v>
      </c>
      <c r="D547" s="733" t="s">
        <v>979</v>
      </c>
    </row>
    <row r="548" customFormat="false" ht="12.75" hidden="false" customHeight="false" outlineLevel="0" collapsed="false">
      <c r="C548" s="653" t="s">
        <v>412</v>
      </c>
      <c r="D548" s="733" t="s">
        <v>980</v>
      </c>
    </row>
    <row r="549" customFormat="false" ht="12.75" hidden="false" customHeight="false" outlineLevel="0" collapsed="false">
      <c r="C549" s="653" t="s">
        <v>412</v>
      </c>
      <c r="D549" s="733" t="s">
        <v>981</v>
      </c>
    </row>
    <row r="550" customFormat="false" ht="12.75" hidden="false" customHeight="false" outlineLevel="0" collapsed="false">
      <c r="C550" s="653" t="s">
        <v>412</v>
      </c>
      <c r="D550" s="733" t="s">
        <v>982</v>
      </c>
    </row>
    <row r="551" customFormat="false" ht="12.75" hidden="false" customHeight="false" outlineLevel="0" collapsed="false">
      <c r="C551" s="653" t="s">
        <v>412</v>
      </c>
      <c r="D551" s="733" t="s">
        <v>983</v>
      </c>
    </row>
    <row r="552" customFormat="false" ht="12.75" hidden="false" customHeight="false" outlineLevel="0" collapsed="false">
      <c r="C552" s="653" t="s">
        <v>412</v>
      </c>
      <c r="D552" s="733" t="s">
        <v>984</v>
      </c>
    </row>
    <row r="553" customFormat="false" ht="12.75" hidden="false" customHeight="false" outlineLevel="0" collapsed="false">
      <c r="C553" s="653" t="s">
        <v>412</v>
      </c>
      <c r="D553" s="733" t="s">
        <v>985</v>
      </c>
    </row>
    <row r="554" customFormat="false" ht="12.75" hidden="false" customHeight="false" outlineLevel="0" collapsed="false">
      <c r="C554" s="653" t="s">
        <v>412</v>
      </c>
      <c r="D554" s="733" t="s">
        <v>986</v>
      </c>
    </row>
    <row r="555" customFormat="false" ht="12.75" hidden="false" customHeight="false" outlineLevel="0" collapsed="false">
      <c r="C555" s="653" t="s">
        <v>412</v>
      </c>
      <c r="D555" s="733" t="s">
        <v>987</v>
      </c>
    </row>
    <row r="556" customFormat="false" ht="12.75" hidden="false" customHeight="false" outlineLevel="0" collapsed="false">
      <c r="C556" s="653" t="s">
        <v>412</v>
      </c>
      <c r="D556" s="733" t="s">
        <v>988</v>
      </c>
    </row>
    <row r="557" customFormat="false" ht="12.75" hidden="false" customHeight="false" outlineLevel="0" collapsed="false">
      <c r="C557" s="653" t="s">
        <v>412</v>
      </c>
      <c r="D557" s="733" t="s">
        <v>989</v>
      </c>
    </row>
    <row r="558" customFormat="false" ht="12.75" hidden="false" customHeight="false" outlineLevel="0" collapsed="false">
      <c r="C558" s="653" t="s">
        <v>412</v>
      </c>
      <c r="D558" s="733" t="s">
        <v>990</v>
      </c>
    </row>
    <row r="559" customFormat="false" ht="12.75" hidden="false" customHeight="false" outlineLevel="0" collapsed="false">
      <c r="C559" s="653" t="s">
        <v>412</v>
      </c>
      <c r="D559" s="733" t="s">
        <v>991</v>
      </c>
    </row>
    <row r="560" customFormat="false" ht="12.75" hidden="false" customHeight="false" outlineLevel="0" collapsed="false">
      <c r="C560" s="653" t="s">
        <v>412</v>
      </c>
      <c r="D560" s="733" t="s">
        <v>992</v>
      </c>
    </row>
    <row r="561" customFormat="false" ht="12.75" hidden="false" customHeight="false" outlineLevel="0" collapsed="false">
      <c r="C561" s="653" t="s">
        <v>412</v>
      </c>
      <c r="D561" s="733" t="s">
        <v>993</v>
      </c>
    </row>
    <row r="562" customFormat="false" ht="12.75" hidden="false" customHeight="false" outlineLevel="0" collapsed="false">
      <c r="C562" s="653" t="s">
        <v>412</v>
      </c>
      <c r="D562" s="733" t="s">
        <v>994</v>
      </c>
    </row>
    <row r="563" customFormat="false" ht="12.75" hidden="false" customHeight="false" outlineLevel="0" collapsed="false">
      <c r="C563" s="653" t="s">
        <v>412</v>
      </c>
      <c r="D563" s="733" t="s">
        <v>995</v>
      </c>
    </row>
    <row r="564" customFormat="false" ht="12.75" hidden="false" customHeight="false" outlineLevel="0" collapsed="false">
      <c r="C564" s="653" t="s">
        <v>412</v>
      </c>
      <c r="D564" s="733" t="s">
        <v>996</v>
      </c>
    </row>
    <row r="565" customFormat="false" ht="12.75" hidden="false" customHeight="false" outlineLevel="0" collapsed="false">
      <c r="C565" s="653" t="s">
        <v>412</v>
      </c>
      <c r="D565" s="733" t="s">
        <v>997</v>
      </c>
    </row>
    <row r="566" customFormat="false" ht="12.75" hidden="false" customHeight="false" outlineLevel="0" collapsed="false">
      <c r="C566" s="653" t="s">
        <v>412</v>
      </c>
      <c r="D566" s="733" t="s">
        <v>998</v>
      </c>
    </row>
    <row r="567" customFormat="false" ht="12.75" hidden="false" customHeight="false" outlineLevel="0" collapsed="false">
      <c r="C567" s="653" t="s">
        <v>412</v>
      </c>
      <c r="D567" s="733" t="s">
        <v>999</v>
      </c>
    </row>
    <row r="568" customFormat="false" ht="12.75" hidden="false" customHeight="false" outlineLevel="0" collapsed="false">
      <c r="C568" s="653" t="s">
        <v>412</v>
      </c>
      <c r="D568" s="733" t="s">
        <v>1000</v>
      </c>
    </row>
    <row r="569" customFormat="false" ht="12.75" hidden="false" customHeight="false" outlineLevel="0" collapsed="false">
      <c r="C569" s="653" t="s">
        <v>412</v>
      </c>
      <c r="D569" s="733" t="s">
        <v>1001</v>
      </c>
    </row>
    <row r="570" customFormat="false" ht="12.75" hidden="false" customHeight="false" outlineLevel="0" collapsed="false">
      <c r="C570" s="653" t="s">
        <v>412</v>
      </c>
      <c r="D570" s="733" t="s">
        <v>1002</v>
      </c>
    </row>
    <row r="571" customFormat="false" ht="12.75" hidden="false" customHeight="false" outlineLevel="0" collapsed="false">
      <c r="C571" s="653" t="s">
        <v>412</v>
      </c>
      <c r="D571" s="733" t="s">
        <v>1003</v>
      </c>
    </row>
    <row r="572" customFormat="false" ht="12.75" hidden="false" customHeight="false" outlineLevel="0" collapsed="false">
      <c r="C572" s="653" t="s">
        <v>412</v>
      </c>
      <c r="D572" s="733" t="s">
        <v>1004</v>
      </c>
    </row>
    <row r="573" customFormat="false" ht="12.75" hidden="false" customHeight="false" outlineLevel="0" collapsed="false">
      <c r="C573" s="653" t="s">
        <v>412</v>
      </c>
      <c r="D573" s="733" t="s">
        <v>1005</v>
      </c>
    </row>
    <row r="574" customFormat="false" ht="12.75" hidden="false" customHeight="false" outlineLevel="0" collapsed="false">
      <c r="C574" s="653" t="s">
        <v>412</v>
      </c>
      <c r="D574" s="733" t="s">
        <v>1006</v>
      </c>
    </row>
    <row r="575" customFormat="false" ht="12.75" hidden="false" customHeight="false" outlineLevel="0" collapsed="false">
      <c r="C575" s="653" t="s">
        <v>412</v>
      </c>
      <c r="D575" s="733" t="s">
        <v>728</v>
      </c>
    </row>
    <row r="576" customFormat="false" ht="12.75" hidden="false" customHeight="false" outlineLevel="0" collapsed="false">
      <c r="C576" s="653" t="s">
        <v>412</v>
      </c>
      <c r="D576" s="733" t="s">
        <v>1007</v>
      </c>
    </row>
    <row r="577" customFormat="false" ht="12.75" hidden="false" customHeight="false" outlineLevel="0" collapsed="false">
      <c r="C577" s="653" t="s">
        <v>412</v>
      </c>
      <c r="D577" s="733" t="s">
        <v>1008</v>
      </c>
    </row>
    <row r="578" customFormat="false" ht="12.75" hidden="false" customHeight="false" outlineLevel="0" collapsed="false">
      <c r="C578" s="653" t="s">
        <v>412</v>
      </c>
      <c r="D578" s="733" t="s">
        <v>1009</v>
      </c>
    </row>
    <row r="579" customFormat="false" ht="12.75" hidden="false" customHeight="false" outlineLevel="0" collapsed="false">
      <c r="C579" s="653" t="s">
        <v>412</v>
      </c>
      <c r="D579" s="733" t="s">
        <v>1010</v>
      </c>
    </row>
    <row r="580" customFormat="false" ht="12.75" hidden="false" customHeight="false" outlineLevel="0" collapsed="false">
      <c r="C580" s="653" t="s">
        <v>412</v>
      </c>
      <c r="D580" s="733" t="s">
        <v>1011</v>
      </c>
    </row>
    <row r="581" customFormat="false" ht="12.75" hidden="false" customHeight="false" outlineLevel="0" collapsed="false">
      <c r="C581" s="653" t="s">
        <v>412</v>
      </c>
      <c r="D581" s="733" t="s">
        <v>1012</v>
      </c>
    </row>
    <row r="582" customFormat="false" ht="12.75" hidden="false" customHeight="false" outlineLevel="0" collapsed="false">
      <c r="C582" s="653" t="s">
        <v>414</v>
      </c>
      <c r="D582" s="733" t="s">
        <v>1013</v>
      </c>
    </row>
    <row r="583" customFormat="false" ht="12.75" hidden="false" customHeight="false" outlineLevel="0" collapsed="false">
      <c r="C583" s="653" t="s">
        <v>414</v>
      </c>
      <c r="D583" s="733" t="s">
        <v>1014</v>
      </c>
    </row>
    <row r="584" customFormat="false" ht="12.75" hidden="false" customHeight="false" outlineLevel="0" collapsed="false">
      <c r="C584" s="653" t="s">
        <v>414</v>
      </c>
      <c r="D584" s="733" t="s">
        <v>1015</v>
      </c>
    </row>
    <row r="585" customFormat="false" ht="12.75" hidden="false" customHeight="false" outlineLevel="0" collapsed="false">
      <c r="C585" s="653" t="s">
        <v>414</v>
      </c>
      <c r="D585" s="733" t="s">
        <v>1016</v>
      </c>
    </row>
    <row r="586" customFormat="false" ht="12.75" hidden="false" customHeight="false" outlineLevel="0" collapsed="false">
      <c r="C586" s="653" t="s">
        <v>414</v>
      </c>
      <c r="D586" s="733" t="s">
        <v>1017</v>
      </c>
    </row>
    <row r="587" customFormat="false" ht="12.75" hidden="false" customHeight="false" outlineLevel="0" collapsed="false">
      <c r="C587" s="653" t="s">
        <v>414</v>
      </c>
      <c r="D587" s="733" t="s">
        <v>1018</v>
      </c>
    </row>
    <row r="588" customFormat="false" ht="12.75" hidden="false" customHeight="false" outlineLevel="0" collapsed="false">
      <c r="C588" s="653" t="s">
        <v>414</v>
      </c>
      <c r="D588" s="733" t="s">
        <v>1019</v>
      </c>
    </row>
    <row r="589" customFormat="false" ht="12.75" hidden="false" customHeight="false" outlineLevel="0" collapsed="false">
      <c r="C589" s="653" t="s">
        <v>414</v>
      </c>
      <c r="D589" s="733" t="s">
        <v>1020</v>
      </c>
    </row>
    <row r="590" customFormat="false" ht="12.75" hidden="false" customHeight="false" outlineLevel="0" collapsed="false">
      <c r="C590" s="653" t="s">
        <v>414</v>
      </c>
      <c r="D590" s="733" t="s">
        <v>1021</v>
      </c>
    </row>
    <row r="591" customFormat="false" ht="12.75" hidden="false" customHeight="false" outlineLevel="0" collapsed="false">
      <c r="C591" s="653" t="s">
        <v>414</v>
      </c>
      <c r="D591" s="733" t="s">
        <v>1022</v>
      </c>
    </row>
    <row r="592" customFormat="false" ht="12.75" hidden="false" customHeight="false" outlineLevel="0" collapsed="false">
      <c r="C592" s="653" t="s">
        <v>414</v>
      </c>
      <c r="D592" s="733" t="s">
        <v>1023</v>
      </c>
    </row>
    <row r="593" customFormat="false" ht="12.75" hidden="false" customHeight="false" outlineLevel="0" collapsed="false">
      <c r="C593" s="653" t="s">
        <v>414</v>
      </c>
      <c r="D593" s="733" t="s">
        <v>1024</v>
      </c>
    </row>
    <row r="594" customFormat="false" ht="12.75" hidden="false" customHeight="false" outlineLevel="0" collapsed="false">
      <c r="C594" s="653" t="s">
        <v>414</v>
      </c>
      <c r="D594" s="733" t="s">
        <v>1025</v>
      </c>
    </row>
    <row r="595" customFormat="false" ht="12.75" hidden="false" customHeight="false" outlineLevel="0" collapsed="false">
      <c r="C595" s="653" t="s">
        <v>414</v>
      </c>
      <c r="D595" s="733" t="s">
        <v>1026</v>
      </c>
    </row>
    <row r="596" customFormat="false" ht="12.75" hidden="false" customHeight="false" outlineLevel="0" collapsed="false">
      <c r="C596" s="653" t="s">
        <v>414</v>
      </c>
      <c r="D596" s="733" t="s">
        <v>1027</v>
      </c>
    </row>
    <row r="597" customFormat="false" ht="12.75" hidden="false" customHeight="false" outlineLevel="0" collapsed="false">
      <c r="C597" s="653" t="s">
        <v>414</v>
      </c>
      <c r="D597" s="733" t="s">
        <v>1028</v>
      </c>
    </row>
    <row r="598" customFormat="false" ht="12.75" hidden="false" customHeight="false" outlineLevel="0" collapsed="false">
      <c r="C598" s="653" t="s">
        <v>414</v>
      </c>
      <c r="D598" s="733" t="s">
        <v>1029</v>
      </c>
    </row>
    <row r="599" customFormat="false" ht="12.75" hidden="false" customHeight="false" outlineLevel="0" collapsed="false">
      <c r="C599" s="653" t="s">
        <v>414</v>
      </c>
      <c r="D599" s="733" t="s">
        <v>1030</v>
      </c>
    </row>
    <row r="600" customFormat="false" ht="12.75" hidden="false" customHeight="false" outlineLevel="0" collapsed="false">
      <c r="C600" s="653" t="s">
        <v>414</v>
      </c>
      <c r="D600" s="733" t="s">
        <v>1031</v>
      </c>
    </row>
    <row r="601" customFormat="false" ht="12.75" hidden="false" customHeight="false" outlineLevel="0" collapsed="false">
      <c r="C601" s="653" t="s">
        <v>414</v>
      </c>
      <c r="D601" s="733" t="s">
        <v>1032</v>
      </c>
    </row>
    <row r="602" customFormat="false" ht="12.75" hidden="false" customHeight="false" outlineLevel="0" collapsed="false">
      <c r="C602" s="653" t="s">
        <v>414</v>
      </c>
      <c r="D602" s="733" t="s">
        <v>1033</v>
      </c>
    </row>
    <row r="603" customFormat="false" ht="12.75" hidden="false" customHeight="false" outlineLevel="0" collapsed="false">
      <c r="C603" s="653" t="s">
        <v>414</v>
      </c>
      <c r="D603" s="733" t="s">
        <v>1034</v>
      </c>
    </row>
    <row r="604" customFormat="false" ht="12.75" hidden="false" customHeight="false" outlineLevel="0" collapsed="false">
      <c r="C604" s="653" t="s">
        <v>414</v>
      </c>
      <c r="D604" s="733" t="s">
        <v>1035</v>
      </c>
    </row>
    <row r="605" customFormat="false" ht="12.75" hidden="false" customHeight="false" outlineLevel="0" collapsed="false">
      <c r="C605" s="653" t="s">
        <v>414</v>
      </c>
      <c r="D605" s="733" t="s">
        <v>1036</v>
      </c>
    </row>
    <row r="606" customFormat="false" ht="12.75" hidden="false" customHeight="false" outlineLevel="0" collapsed="false">
      <c r="C606" s="653" t="s">
        <v>414</v>
      </c>
      <c r="D606" s="733" t="s">
        <v>1037</v>
      </c>
    </row>
    <row r="607" customFormat="false" ht="12.75" hidden="false" customHeight="false" outlineLevel="0" collapsed="false">
      <c r="C607" s="653" t="s">
        <v>414</v>
      </c>
      <c r="D607" s="733" t="s">
        <v>1038</v>
      </c>
    </row>
    <row r="608" customFormat="false" ht="12.75" hidden="false" customHeight="false" outlineLevel="0" collapsed="false">
      <c r="C608" s="653" t="s">
        <v>414</v>
      </c>
      <c r="D608" s="733" t="s">
        <v>1039</v>
      </c>
    </row>
    <row r="609" customFormat="false" ht="12.75" hidden="false" customHeight="false" outlineLevel="0" collapsed="false">
      <c r="C609" s="653" t="s">
        <v>414</v>
      </c>
      <c r="D609" s="733" t="s">
        <v>1040</v>
      </c>
    </row>
    <row r="610" customFormat="false" ht="12.75" hidden="false" customHeight="false" outlineLevel="0" collapsed="false">
      <c r="C610" s="653" t="s">
        <v>414</v>
      </c>
      <c r="D610" s="733" t="s">
        <v>1041</v>
      </c>
    </row>
    <row r="611" customFormat="false" ht="12.75" hidden="false" customHeight="false" outlineLevel="0" collapsed="false">
      <c r="C611" s="653" t="s">
        <v>414</v>
      </c>
      <c r="D611" s="733" t="s">
        <v>1042</v>
      </c>
    </row>
    <row r="612" customFormat="false" ht="12.75" hidden="false" customHeight="false" outlineLevel="0" collapsed="false">
      <c r="C612" s="653" t="s">
        <v>414</v>
      </c>
      <c r="D612" s="733" t="s">
        <v>1043</v>
      </c>
    </row>
    <row r="613" customFormat="false" ht="12.75" hidden="false" customHeight="false" outlineLevel="0" collapsed="false">
      <c r="C613" s="653" t="s">
        <v>414</v>
      </c>
      <c r="D613" s="733" t="s">
        <v>1044</v>
      </c>
    </row>
    <row r="614" customFormat="false" ht="12.75" hidden="false" customHeight="false" outlineLevel="0" collapsed="false">
      <c r="C614" s="653" t="s">
        <v>414</v>
      </c>
      <c r="D614" s="733" t="s">
        <v>1045</v>
      </c>
    </row>
    <row r="615" customFormat="false" ht="12.75" hidden="false" customHeight="false" outlineLevel="0" collapsed="false">
      <c r="C615" s="653" t="s">
        <v>414</v>
      </c>
      <c r="D615" s="733" t="s">
        <v>1046</v>
      </c>
    </row>
    <row r="616" customFormat="false" ht="12.75" hidden="false" customHeight="false" outlineLevel="0" collapsed="false">
      <c r="C616" s="653" t="s">
        <v>414</v>
      </c>
      <c r="D616" s="733" t="s">
        <v>1047</v>
      </c>
    </row>
    <row r="617" customFormat="false" ht="12.75" hidden="false" customHeight="false" outlineLevel="0" collapsed="false">
      <c r="C617" s="653" t="s">
        <v>414</v>
      </c>
      <c r="D617" s="733" t="s">
        <v>1048</v>
      </c>
    </row>
    <row r="618" customFormat="false" ht="12.75" hidden="false" customHeight="false" outlineLevel="0" collapsed="false">
      <c r="C618" s="653" t="s">
        <v>414</v>
      </c>
      <c r="D618" s="733" t="s">
        <v>1049</v>
      </c>
    </row>
    <row r="619" customFormat="false" ht="12.75" hidden="false" customHeight="false" outlineLevel="0" collapsed="false">
      <c r="C619" s="653" t="s">
        <v>414</v>
      </c>
      <c r="D619" s="733" t="s">
        <v>1050</v>
      </c>
    </row>
    <row r="620" customFormat="false" ht="12.75" hidden="false" customHeight="false" outlineLevel="0" collapsed="false">
      <c r="C620" s="653" t="s">
        <v>414</v>
      </c>
      <c r="D620" s="733" t="s">
        <v>1051</v>
      </c>
    </row>
    <row r="621" customFormat="false" ht="12.75" hidden="false" customHeight="false" outlineLevel="0" collapsed="false">
      <c r="C621" s="653" t="s">
        <v>414</v>
      </c>
      <c r="D621" s="733" t="s">
        <v>1052</v>
      </c>
    </row>
    <row r="622" customFormat="false" ht="12.75" hidden="false" customHeight="false" outlineLevel="0" collapsed="false">
      <c r="C622" s="653" t="s">
        <v>414</v>
      </c>
      <c r="D622" s="733" t="s">
        <v>1053</v>
      </c>
    </row>
    <row r="623" customFormat="false" ht="12.75" hidden="false" customHeight="false" outlineLevel="0" collapsed="false">
      <c r="C623" s="653" t="s">
        <v>414</v>
      </c>
      <c r="D623" s="733" t="s">
        <v>1054</v>
      </c>
    </row>
    <row r="624" customFormat="false" ht="12.75" hidden="false" customHeight="false" outlineLevel="0" collapsed="false">
      <c r="C624" s="653" t="s">
        <v>414</v>
      </c>
      <c r="D624" s="733" t="s">
        <v>1055</v>
      </c>
    </row>
    <row r="625" customFormat="false" ht="12.75" hidden="false" customHeight="false" outlineLevel="0" collapsed="false">
      <c r="C625" s="653" t="s">
        <v>414</v>
      </c>
      <c r="D625" s="733" t="s">
        <v>1056</v>
      </c>
    </row>
    <row r="626" customFormat="false" ht="12.75" hidden="false" customHeight="false" outlineLevel="0" collapsed="false">
      <c r="C626" s="653" t="s">
        <v>414</v>
      </c>
      <c r="D626" s="733" t="s">
        <v>1057</v>
      </c>
    </row>
    <row r="627" customFormat="false" ht="12.75" hidden="false" customHeight="false" outlineLevel="0" collapsed="false">
      <c r="C627" s="653" t="s">
        <v>414</v>
      </c>
      <c r="D627" s="733" t="s">
        <v>1058</v>
      </c>
    </row>
    <row r="628" customFormat="false" ht="12.75" hidden="false" customHeight="false" outlineLevel="0" collapsed="false">
      <c r="C628" s="653" t="s">
        <v>414</v>
      </c>
      <c r="D628" s="733" t="s">
        <v>1059</v>
      </c>
    </row>
    <row r="629" customFormat="false" ht="12.75" hidden="false" customHeight="false" outlineLevel="0" collapsed="false">
      <c r="C629" s="653" t="s">
        <v>414</v>
      </c>
      <c r="D629" s="733" t="s">
        <v>1060</v>
      </c>
    </row>
    <row r="630" customFormat="false" ht="12.75" hidden="false" customHeight="false" outlineLevel="0" collapsed="false">
      <c r="C630" s="653" t="s">
        <v>414</v>
      </c>
      <c r="D630" s="733" t="s">
        <v>1061</v>
      </c>
    </row>
    <row r="631" customFormat="false" ht="12.75" hidden="false" customHeight="false" outlineLevel="0" collapsed="false">
      <c r="C631" s="653" t="s">
        <v>414</v>
      </c>
      <c r="D631" s="733" t="s">
        <v>1062</v>
      </c>
    </row>
    <row r="632" customFormat="false" ht="12.75" hidden="false" customHeight="false" outlineLevel="0" collapsed="false">
      <c r="C632" s="653" t="s">
        <v>414</v>
      </c>
      <c r="D632" s="733" t="s">
        <v>1063</v>
      </c>
    </row>
    <row r="633" customFormat="false" ht="12.75" hidden="false" customHeight="false" outlineLevel="0" collapsed="false">
      <c r="C633" s="653" t="s">
        <v>414</v>
      </c>
      <c r="D633" s="733" t="s">
        <v>1064</v>
      </c>
    </row>
    <row r="634" customFormat="false" ht="12.75" hidden="false" customHeight="false" outlineLevel="0" collapsed="false">
      <c r="C634" s="653" t="s">
        <v>414</v>
      </c>
      <c r="D634" s="733" t="s">
        <v>1065</v>
      </c>
    </row>
    <row r="635" customFormat="false" ht="12.75" hidden="false" customHeight="false" outlineLevel="0" collapsed="false">
      <c r="C635" s="653" t="s">
        <v>414</v>
      </c>
      <c r="D635" s="733" t="s">
        <v>1066</v>
      </c>
    </row>
    <row r="636" customFormat="false" ht="12.75" hidden="false" customHeight="false" outlineLevel="0" collapsed="false">
      <c r="C636" s="653" t="s">
        <v>416</v>
      </c>
      <c r="D636" s="733" t="s">
        <v>1067</v>
      </c>
    </row>
    <row r="637" customFormat="false" ht="12.75" hidden="false" customHeight="false" outlineLevel="0" collapsed="false">
      <c r="C637" s="653" t="s">
        <v>416</v>
      </c>
      <c r="D637" s="733" t="s">
        <v>1068</v>
      </c>
    </row>
    <row r="638" customFormat="false" ht="12.75" hidden="false" customHeight="false" outlineLevel="0" collapsed="false">
      <c r="C638" s="653" t="s">
        <v>416</v>
      </c>
      <c r="D638" s="733" t="s">
        <v>1069</v>
      </c>
    </row>
    <row r="639" customFormat="false" ht="12.75" hidden="false" customHeight="false" outlineLevel="0" collapsed="false">
      <c r="C639" s="653" t="s">
        <v>416</v>
      </c>
      <c r="D639" s="733" t="s">
        <v>1070</v>
      </c>
    </row>
    <row r="640" customFormat="false" ht="12.75" hidden="false" customHeight="false" outlineLevel="0" collapsed="false">
      <c r="C640" s="653" t="s">
        <v>416</v>
      </c>
      <c r="D640" s="733" t="s">
        <v>1071</v>
      </c>
    </row>
    <row r="641" customFormat="false" ht="12.75" hidden="false" customHeight="false" outlineLevel="0" collapsed="false">
      <c r="C641" s="653" t="s">
        <v>416</v>
      </c>
      <c r="D641" s="733" t="s">
        <v>1072</v>
      </c>
    </row>
    <row r="642" customFormat="false" ht="12.75" hidden="false" customHeight="false" outlineLevel="0" collapsed="false">
      <c r="C642" s="653" t="s">
        <v>416</v>
      </c>
      <c r="D642" s="733" t="s">
        <v>1073</v>
      </c>
    </row>
    <row r="643" customFormat="false" ht="12.75" hidden="false" customHeight="false" outlineLevel="0" collapsed="false">
      <c r="C643" s="653" t="s">
        <v>416</v>
      </c>
      <c r="D643" s="733" t="s">
        <v>1074</v>
      </c>
    </row>
    <row r="644" customFormat="false" ht="12.75" hidden="false" customHeight="false" outlineLevel="0" collapsed="false">
      <c r="C644" s="653" t="s">
        <v>416</v>
      </c>
      <c r="D644" s="733" t="s">
        <v>1075</v>
      </c>
    </row>
    <row r="645" customFormat="false" ht="12.75" hidden="false" customHeight="false" outlineLevel="0" collapsed="false">
      <c r="C645" s="653" t="s">
        <v>416</v>
      </c>
      <c r="D645" s="733" t="s">
        <v>1076</v>
      </c>
    </row>
    <row r="646" customFormat="false" ht="12.75" hidden="false" customHeight="false" outlineLevel="0" collapsed="false">
      <c r="C646" s="653" t="s">
        <v>416</v>
      </c>
      <c r="D646" s="733" t="s">
        <v>1077</v>
      </c>
    </row>
    <row r="647" customFormat="false" ht="12.75" hidden="false" customHeight="false" outlineLevel="0" collapsed="false">
      <c r="C647" s="653" t="s">
        <v>416</v>
      </c>
      <c r="D647" s="733" t="s">
        <v>1078</v>
      </c>
    </row>
    <row r="648" customFormat="false" ht="12.75" hidden="false" customHeight="false" outlineLevel="0" collapsed="false">
      <c r="C648" s="653" t="s">
        <v>416</v>
      </c>
      <c r="D648" s="733" t="s">
        <v>1079</v>
      </c>
    </row>
    <row r="649" customFormat="false" ht="12.75" hidden="false" customHeight="false" outlineLevel="0" collapsed="false">
      <c r="C649" s="653" t="s">
        <v>416</v>
      </c>
      <c r="D649" s="733" t="s">
        <v>1080</v>
      </c>
    </row>
    <row r="650" customFormat="false" ht="12.75" hidden="false" customHeight="false" outlineLevel="0" collapsed="false">
      <c r="C650" s="653" t="s">
        <v>416</v>
      </c>
      <c r="D650" s="733" t="s">
        <v>1081</v>
      </c>
    </row>
    <row r="651" customFormat="false" ht="12.75" hidden="false" customHeight="false" outlineLevel="0" collapsed="false">
      <c r="C651" s="653" t="s">
        <v>416</v>
      </c>
      <c r="D651" s="733" t="s">
        <v>1082</v>
      </c>
    </row>
    <row r="652" customFormat="false" ht="12.75" hidden="false" customHeight="false" outlineLevel="0" collapsed="false">
      <c r="C652" s="653" t="s">
        <v>416</v>
      </c>
      <c r="D652" s="733" t="s">
        <v>1083</v>
      </c>
    </row>
    <row r="653" customFormat="false" ht="12.75" hidden="false" customHeight="false" outlineLevel="0" collapsed="false">
      <c r="C653" s="653" t="s">
        <v>416</v>
      </c>
      <c r="D653" s="733" t="s">
        <v>1084</v>
      </c>
    </row>
    <row r="654" customFormat="false" ht="12.75" hidden="false" customHeight="false" outlineLevel="0" collapsed="false">
      <c r="C654" s="653" t="s">
        <v>416</v>
      </c>
      <c r="D654" s="733" t="s">
        <v>1085</v>
      </c>
    </row>
    <row r="655" customFormat="false" ht="12.75" hidden="false" customHeight="false" outlineLevel="0" collapsed="false">
      <c r="C655" s="653" t="s">
        <v>416</v>
      </c>
      <c r="D655" s="733" t="s">
        <v>1086</v>
      </c>
    </row>
    <row r="656" customFormat="false" ht="12.75" hidden="false" customHeight="false" outlineLevel="0" collapsed="false">
      <c r="C656" s="653" t="s">
        <v>416</v>
      </c>
      <c r="D656" s="733" t="s">
        <v>1087</v>
      </c>
    </row>
    <row r="657" customFormat="false" ht="12.75" hidden="false" customHeight="false" outlineLevel="0" collapsed="false">
      <c r="C657" s="653" t="s">
        <v>416</v>
      </c>
      <c r="D657" s="733" t="s">
        <v>1088</v>
      </c>
    </row>
    <row r="658" customFormat="false" ht="12.75" hidden="false" customHeight="false" outlineLevel="0" collapsed="false">
      <c r="C658" s="653" t="s">
        <v>416</v>
      </c>
      <c r="D658" s="733" t="s">
        <v>1089</v>
      </c>
    </row>
    <row r="659" customFormat="false" ht="12.75" hidden="false" customHeight="false" outlineLevel="0" collapsed="false">
      <c r="C659" s="653" t="s">
        <v>416</v>
      </c>
      <c r="D659" s="733" t="s">
        <v>1090</v>
      </c>
    </row>
    <row r="660" customFormat="false" ht="12.75" hidden="false" customHeight="false" outlineLevel="0" collapsed="false">
      <c r="C660" s="653" t="s">
        <v>416</v>
      </c>
      <c r="D660" s="733" t="s">
        <v>1091</v>
      </c>
    </row>
    <row r="661" customFormat="false" ht="12.75" hidden="false" customHeight="false" outlineLevel="0" collapsed="false">
      <c r="C661" s="653" t="s">
        <v>416</v>
      </c>
      <c r="D661" s="733" t="s">
        <v>1092</v>
      </c>
    </row>
    <row r="662" customFormat="false" ht="12.75" hidden="false" customHeight="false" outlineLevel="0" collapsed="false">
      <c r="C662" s="653" t="s">
        <v>416</v>
      </c>
      <c r="D662" s="733" t="s">
        <v>1093</v>
      </c>
    </row>
    <row r="663" customFormat="false" ht="12.75" hidden="false" customHeight="false" outlineLevel="0" collapsed="false">
      <c r="C663" s="653" t="s">
        <v>416</v>
      </c>
      <c r="D663" s="733" t="s">
        <v>1094</v>
      </c>
    </row>
    <row r="664" customFormat="false" ht="12.75" hidden="false" customHeight="false" outlineLevel="0" collapsed="false">
      <c r="C664" s="653" t="s">
        <v>416</v>
      </c>
      <c r="D664" s="733" t="s">
        <v>1095</v>
      </c>
    </row>
    <row r="665" customFormat="false" ht="12.75" hidden="false" customHeight="false" outlineLevel="0" collapsed="false">
      <c r="C665" s="653" t="s">
        <v>416</v>
      </c>
      <c r="D665" s="733" t="s">
        <v>1096</v>
      </c>
    </row>
    <row r="666" customFormat="false" ht="12.75" hidden="false" customHeight="false" outlineLevel="0" collapsed="false">
      <c r="C666" s="653" t="s">
        <v>416</v>
      </c>
      <c r="D666" s="733" t="s">
        <v>1097</v>
      </c>
    </row>
    <row r="667" customFormat="false" ht="12.75" hidden="false" customHeight="false" outlineLevel="0" collapsed="false">
      <c r="C667" s="653" t="s">
        <v>416</v>
      </c>
      <c r="D667" s="733" t="s">
        <v>1098</v>
      </c>
    </row>
    <row r="668" customFormat="false" ht="12.75" hidden="false" customHeight="false" outlineLevel="0" collapsed="false">
      <c r="C668" s="653" t="s">
        <v>416</v>
      </c>
      <c r="D668" s="733" t="s">
        <v>1099</v>
      </c>
    </row>
    <row r="669" customFormat="false" ht="12.75" hidden="false" customHeight="false" outlineLevel="0" collapsed="false">
      <c r="C669" s="653" t="s">
        <v>416</v>
      </c>
      <c r="D669" s="733" t="s">
        <v>1100</v>
      </c>
    </row>
    <row r="670" customFormat="false" ht="12.75" hidden="false" customHeight="false" outlineLevel="0" collapsed="false">
      <c r="C670" s="653" t="s">
        <v>416</v>
      </c>
      <c r="D670" s="733" t="s">
        <v>1101</v>
      </c>
    </row>
    <row r="671" customFormat="false" ht="12.75" hidden="false" customHeight="false" outlineLevel="0" collapsed="false">
      <c r="C671" s="653" t="s">
        <v>416</v>
      </c>
      <c r="D671" s="733" t="s">
        <v>1102</v>
      </c>
    </row>
    <row r="672" customFormat="false" ht="12.75" hidden="false" customHeight="false" outlineLevel="0" collapsed="false">
      <c r="C672" s="653" t="s">
        <v>416</v>
      </c>
      <c r="D672" s="733" t="s">
        <v>1103</v>
      </c>
    </row>
    <row r="673" customFormat="false" ht="12.75" hidden="false" customHeight="false" outlineLevel="0" collapsed="false">
      <c r="C673" s="653" t="s">
        <v>416</v>
      </c>
      <c r="D673" s="733" t="s">
        <v>1104</v>
      </c>
    </row>
    <row r="674" customFormat="false" ht="12.75" hidden="false" customHeight="false" outlineLevel="0" collapsed="false">
      <c r="C674" s="653" t="s">
        <v>416</v>
      </c>
      <c r="D674" s="733" t="s">
        <v>1105</v>
      </c>
    </row>
    <row r="675" customFormat="false" ht="12.75" hidden="false" customHeight="false" outlineLevel="0" collapsed="false">
      <c r="C675" s="653" t="s">
        <v>416</v>
      </c>
      <c r="D675" s="733" t="s">
        <v>1106</v>
      </c>
    </row>
    <row r="676" customFormat="false" ht="12.75" hidden="false" customHeight="false" outlineLevel="0" collapsed="false">
      <c r="C676" s="653" t="s">
        <v>416</v>
      </c>
      <c r="D676" s="733" t="s">
        <v>1107</v>
      </c>
    </row>
    <row r="677" customFormat="false" ht="12.75" hidden="false" customHeight="false" outlineLevel="0" collapsed="false">
      <c r="C677" s="653" t="s">
        <v>416</v>
      </c>
      <c r="D677" s="733" t="s">
        <v>1108</v>
      </c>
    </row>
    <row r="678" customFormat="false" ht="12.75" hidden="false" customHeight="false" outlineLevel="0" collapsed="false">
      <c r="C678" s="653" t="s">
        <v>416</v>
      </c>
      <c r="D678" s="733" t="s">
        <v>1109</v>
      </c>
    </row>
    <row r="679" customFormat="false" ht="12.75" hidden="false" customHeight="false" outlineLevel="0" collapsed="false">
      <c r="C679" s="653" t="s">
        <v>416</v>
      </c>
      <c r="D679" s="733" t="s">
        <v>1110</v>
      </c>
    </row>
    <row r="680" customFormat="false" ht="12.75" hidden="false" customHeight="false" outlineLevel="0" collapsed="false">
      <c r="C680" s="653" t="s">
        <v>416</v>
      </c>
      <c r="D680" s="733" t="s">
        <v>1111</v>
      </c>
    </row>
    <row r="681" customFormat="false" ht="12.75" hidden="false" customHeight="false" outlineLevel="0" collapsed="false">
      <c r="C681" s="653" t="s">
        <v>416</v>
      </c>
      <c r="D681" s="733" t="s">
        <v>1112</v>
      </c>
    </row>
    <row r="682" customFormat="false" ht="12.75" hidden="false" customHeight="false" outlineLevel="0" collapsed="false">
      <c r="C682" s="653" t="s">
        <v>416</v>
      </c>
      <c r="D682" s="733" t="s">
        <v>1113</v>
      </c>
    </row>
    <row r="683" customFormat="false" ht="12.75" hidden="false" customHeight="false" outlineLevel="0" collapsed="false">
      <c r="C683" s="653" t="s">
        <v>416</v>
      </c>
      <c r="D683" s="733" t="s">
        <v>1114</v>
      </c>
    </row>
    <row r="684" customFormat="false" ht="12.75" hidden="false" customHeight="false" outlineLevel="0" collapsed="false">
      <c r="C684" s="653" t="s">
        <v>416</v>
      </c>
      <c r="D684" s="733" t="s">
        <v>1115</v>
      </c>
    </row>
    <row r="685" customFormat="false" ht="12.75" hidden="false" customHeight="false" outlineLevel="0" collapsed="false">
      <c r="C685" s="653" t="s">
        <v>416</v>
      </c>
      <c r="D685" s="733" t="s">
        <v>1116</v>
      </c>
    </row>
    <row r="686" customFormat="false" ht="12.75" hidden="false" customHeight="false" outlineLevel="0" collapsed="false">
      <c r="C686" s="653" t="s">
        <v>416</v>
      </c>
      <c r="D686" s="733" t="s">
        <v>1117</v>
      </c>
    </row>
    <row r="687" customFormat="false" ht="12.75" hidden="false" customHeight="false" outlineLevel="0" collapsed="false">
      <c r="C687" s="653" t="s">
        <v>416</v>
      </c>
      <c r="D687" s="733" t="s">
        <v>1118</v>
      </c>
    </row>
    <row r="688" customFormat="false" ht="12.75" hidden="false" customHeight="false" outlineLevel="0" collapsed="false">
      <c r="C688" s="653" t="s">
        <v>416</v>
      </c>
      <c r="D688" s="733" t="s">
        <v>1119</v>
      </c>
    </row>
    <row r="689" customFormat="false" ht="12.75" hidden="false" customHeight="false" outlineLevel="0" collapsed="false">
      <c r="C689" s="653" t="s">
        <v>416</v>
      </c>
      <c r="D689" s="733" t="s">
        <v>1120</v>
      </c>
    </row>
    <row r="690" customFormat="false" ht="12.75" hidden="false" customHeight="false" outlineLevel="0" collapsed="false">
      <c r="C690" s="653" t="s">
        <v>416</v>
      </c>
      <c r="D690" s="733" t="s">
        <v>1121</v>
      </c>
    </row>
    <row r="691" customFormat="false" ht="12.75" hidden="false" customHeight="false" outlineLevel="0" collapsed="false">
      <c r="C691" s="653" t="s">
        <v>416</v>
      </c>
      <c r="D691" s="733" t="s">
        <v>1122</v>
      </c>
    </row>
    <row r="692" customFormat="false" ht="12.75" hidden="false" customHeight="false" outlineLevel="0" collapsed="false">
      <c r="C692" s="653" t="s">
        <v>416</v>
      </c>
      <c r="D692" s="733" t="s">
        <v>1123</v>
      </c>
    </row>
    <row r="693" customFormat="false" ht="12.75" hidden="false" customHeight="false" outlineLevel="0" collapsed="false">
      <c r="C693" s="653" t="s">
        <v>416</v>
      </c>
      <c r="D693" s="733" t="s">
        <v>1124</v>
      </c>
    </row>
    <row r="694" customFormat="false" ht="12.75" hidden="false" customHeight="false" outlineLevel="0" collapsed="false">
      <c r="C694" s="653" t="s">
        <v>416</v>
      </c>
      <c r="D694" s="733" t="s">
        <v>1125</v>
      </c>
    </row>
    <row r="695" customFormat="false" ht="12.75" hidden="false" customHeight="false" outlineLevel="0" collapsed="false">
      <c r="C695" s="653" t="s">
        <v>416</v>
      </c>
      <c r="D695" s="733" t="s">
        <v>1126</v>
      </c>
    </row>
    <row r="696" customFormat="false" ht="12.75" hidden="false" customHeight="false" outlineLevel="0" collapsed="false">
      <c r="C696" s="653" t="s">
        <v>416</v>
      </c>
      <c r="D696" s="733" t="s">
        <v>1127</v>
      </c>
    </row>
    <row r="697" customFormat="false" ht="12.75" hidden="false" customHeight="false" outlineLevel="0" collapsed="false">
      <c r="C697" s="653" t="s">
        <v>416</v>
      </c>
      <c r="D697" s="733" t="s">
        <v>1128</v>
      </c>
    </row>
    <row r="698" customFormat="false" ht="12.75" hidden="false" customHeight="false" outlineLevel="0" collapsed="false">
      <c r="C698" s="653" t="s">
        <v>418</v>
      </c>
      <c r="D698" s="733" t="s">
        <v>1129</v>
      </c>
    </row>
    <row r="699" customFormat="false" ht="12.75" hidden="false" customHeight="false" outlineLevel="0" collapsed="false">
      <c r="C699" s="653" t="s">
        <v>418</v>
      </c>
      <c r="D699" s="733" t="s">
        <v>1130</v>
      </c>
    </row>
    <row r="700" customFormat="false" ht="12.75" hidden="false" customHeight="false" outlineLevel="0" collapsed="false">
      <c r="C700" s="653" t="s">
        <v>418</v>
      </c>
      <c r="D700" s="733" t="s">
        <v>1131</v>
      </c>
    </row>
    <row r="701" customFormat="false" ht="12.75" hidden="false" customHeight="false" outlineLevel="0" collapsed="false">
      <c r="C701" s="653" t="s">
        <v>418</v>
      </c>
      <c r="D701" s="733" t="s">
        <v>1132</v>
      </c>
    </row>
    <row r="702" customFormat="false" ht="12.75" hidden="false" customHeight="false" outlineLevel="0" collapsed="false">
      <c r="C702" s="653" t="s">
        <v>418</v>
      </c>
      <c r="D702" s="733" t="s">
        <v>1133</v>
      </c>
    </row>
    <row r="703" customFormat="false" ht="12.75" hidden="false" customHeight="false" outlineLevel="0" collapsed="false">
      <c r="C703" s="653" t="s">
        <v>418</v>
      </c>
      <c r="D703" s="733" t="s">
        <v>1134</v>
      </c>
    </row>
    <row r="704" customFormat="false" ht="12.75" hidden="false" customHeight="false" outlineLevel="0" collapsed="false">
      <c r="C704" s="653" t="s">
        <v>418</v>
      </c>
      <c r="D704" s="733" t="s">
        <v>1135</v>
      </c>
    </row>
    <row r="705" customFormat="false" ht="12.75" hidden="false" customHeight="false" outlineLevel="0" collapsed="false">
      <c r="C705" s="653" t="s">
        <v>418</v>
      </c>
      <c r="D705" s="733" t="s">
        <v>1136</v>
      </c>
    </row>
    <row r="706" customFormat="false" ht="12.75" hidden="false" customHeight="false" outlineLevel="0" collapsed="false">
      <c r="C706" s="653" t="s">
        <v>418</v>
      </c>
      <c r="D706" s="733" t="s">
        <v>1137</v>
      </c>
    </row>
    <row r="707" customFormat="false" ht="12.75" hidden="false" customHeight="false" outlineLevel="0" collapsed="false">
      <c r="C707" s="653" t="s">
        <v>418</v>
      </c>
      <c r="D707" s="733" t="s">
        <v>1138</v>
      </c>
    </row>
    <row r="708" customFormat="false" ht="12.75" hidden="false" customHeight="false" outlineLevel="0" collapsed="false">
      <c r="C708" s="653" t="s">
        <v>418</v>
      </c>
      <c r="D708" s="733" t="s">
        <v>1139</v>
      </c>
    </row>
    <row r="709" customFormat="false" ht="12.75" hidden="false" customHeight="false" outlineLevel="0" collapsed="false">
      <c r="C709" s="653" t="s">
        <v>418</v>
      </c>
      <c r="D709" s="733" t="s">
        <v>1140</v>
      </c>
    </row>
    <row r="710" customFormat="false" ht="12.75" hidden="false" customHeight="false" outlineLevel="0" collapsed="false">
      <c r="C710" s="653" t="s">
        <v>418</v>
      </c>
      <c r="D710" s="733" t="s">
        <v>1141</v>
      </c>
    </row>
    <row r="711" customFormat="false" ht="12.75" hidden="false" customHeight="false" outlineLevel="0" collapsed="false">
      <c r="C711" s="653" t="s">
        <v>418</v>
      </c>
      <c r="D711" s="733" t="s">
        <v>1142</v>
      </c>
    </row>
    <row r="712" customFormat="false" ht="12.75" hidden="false" customHeight="false" outlineLevel="0" collapsed="false">
      <c r="C712" s="653" t="s">
        <v>418</v>
      </c>
      <c r="D712" s="733" t="s">
        <v>1143</v>
      </c>
    </row>
    <row r="713" customFormat="false" ht="12.75" hidden="false" customHeight="false" outlineLevel="0" collapsed="false">
      <c r="C713" s="653" t="s">
        <v>418</v>
      </c>
      <c r="D713" s="733" t="s">
        <v>1144</v>
      </c>
    </row>
    <row r="714" customFormat="false" ht="12.75" hidden="false" customHeight="false" outlineLevel="0" collapsed="false">
      <c r="C714" s="653" t="s">
        <v>418</v>
      </c>
      <c r="D714" s="733" t="s">
        <v>1145</v>
      </c>
    </row>
    <row r="715" customFormat="false" ht="12.75" hidden="false" customHeight="false" outlineLevel="0" collapsed="false">
      <c r="C715" s="653" t="s">
        <v>418</v>
      </c>
      <c r="D715" s="733" t="s">
        <v>1146</v>
      </c>
    </row>
    <row r="716" customFormat="false" ht="12.75" hidden="false" customHeight="false" outlineLevel="0" collapsed="false">
      <c r="C716" s="653" t="s">
        <v>418</v>
      </c>
      <c r="D716" s="733" t="s">
        <v>1147</v>
      </c>
    </row>
    <row r="717" customFormat="false" ht="12.75" hidden="false" customHeight="false" outlineLevel="0" collapsed="false">
      <c r="C717" s="653" t="s">
        <v>418</v>
      </c>
      <c r="D717" s="733" t="s">
        <v>1148</v>
      </c>
    </row>
    <row r="718" customFormat="false" ht="12.75" hidden="false" customHeight="false" outlineLevel="0" collapsed="false">
      <c r="C718" s="653" t="s">
        <v>418</v>
      </c>
      <c r="D718" s="733" t="s">
        <v>1149</v>
      </c>
    </row>
    <row r="719" customFormat="false" ht="12.75" hidden="false" customHeight="false" outlineLevel="0" collapsed="false">
      <c r="C719" s="653" t="s">
        <v>418</v>
      </c>
      <c r="D719" s="733" t="s">
        <v>1150</v>
      </c>
    </row>
    <row r="720" customFormat="false" ht="12.75" hidden="false" customHeight="false" outlineLevel="0" collapsed="false">
      <c r="C720" s="653" t="s">
        <v>418</v>
      </c>
      <c r="D720" s="733" t="s">
        <v>1151</v>
      </c>
    </row>
    <row r="721" customFormat="false" ht="12.75" hidden="false" customHeight="false" outlineLevel="0" collapsed="false">
      <c r="C721" s="653" t="s">
        <v>418</v>
      </c>
      <c r="D721" s="733" t="s">
        <v>1152</v>
      </c>
    </row>
    <row r="722" customFormat="false" ht="12.75" hidden="false" customHeight="false" outlineLevel="0" collapsed="false">
      <c r="C722" s="653" t="s">
        <v>418</v>
      </c>
      <c r="D722" s="733" t="s">
        <v>1153</v>
      </c>
    </row>
    <row r="723" customFormat="false" ht="12.75" hidden="false" customHeight="false" outlineLevel="0" collapsed="false">
      <c r="C723" s="653" t="s">
        <v>418</v>
      </c>
      <c r="D723" s="733" t="s">
        <v>1154</v>
      </c>
    </row>
    <row r="724" customFormat="false" ht="12.75" hidden="false" customHeight="false" outlineLevel="0" collapsed="false">
      <c r="C724" s="653" t="s">
        <v>418</v>
      </c>
      <c r="D724" s="733" t="s">
        <v>1155</v>
      </c>
    </row>
    <row r="725" customFormat="false" ht="12.75" hidden="false" customHeight="false" outlineLevel="0" collapsed="false">
      <c r="C725" s="653" t="s">
        <v>418</v>
      </c>
      <c r="D725" s="733" t="s">
        <v>1156</v>
      </c>
    </row>
    <row r="726" customFormat="false" ht="12.75" hidden="false" customHeight="false" outlineLevel="0" collapsed="false">
      <c r="C726" s="653" t="s">
        <v>418</v>
      </c>
      <c r="D726" s="733" t="s">
        <v>1157</v>
      </c>
    </row>
    <row r="727" customFormat="false" ht="12.75" hidden="false" customHeight="false" outlineLevel="0" collapsed="false">
      <c r="C727" s="653" t="s">
        <v>418</v>
      </c>
      <c r="D727" s="733" t="s">
        <v>1158</v>
      </c>
    </row>
    <row r="728" customFormat="false" ht="12.75" hidden="false" customHeight="false" outlineLevel="0" collapsed="false">
      <c r="C728" s="653" t="s">
        <v>418</v>
      </c>
      <c r="D728" s="733" t="s">
        <v>1159</v>
      </c>
    </row>
    <row r="729" customFormat="false" ht="12.75" hidden="false" customHeight="false" outlineLevel="0" collapsed="false">
      <c r="C729" s="653" t="s">
        <v>418</v>
      </c>
      <c r="D729" s="733" t="s">
        <v>1160</v>
      </c>
    </row>
    <row r="730" customFormat="false" ht="12.75" hidden="false" customHeight="false" outlineLevel="0" collapsed="false">
      <c r="C730" s="653" t="s">
        <v>418</v>
      </c>
      <c r="D730" s="733" t="s">
        <v>1161</v>
      </c>
    </row>
    <row r="731" customFormat="false" ht="12.75" hidden="false" customHeight="false" outlineLevel="0" collapsed="false">
      <c r="C731" s="653" t="s">
        <v>420</v>
      </c>
      <c r="D731" s="733" t="s">
        <v>1162</v>
      </c>
    </row>
    <row r="732" customFormat="false" ht="12.75" hidden="false" customHeight="false" outlineLevel="0" collapsed="false">
      <c r="C732" s="653" t="s">
        <v>420</v>
      </c>
      <c r="D732" s="733" t="s">
        <v>1163</v>
      </c>
    </row>
    <row r="733" customFormat="false" ht="12.75" hidden="false" customHeight="false" outlineLevel="0" collapsed="false">
      <c r="C733" s="653" t="s">
        <v>420</v>
      </c>
      <c r="D733" s="733" t="s">
        <v>1164</v>
      </c>
    </row>
    <row r="734" customFormat="false" ht="12.75" hidden="false" customHeight="false" outlineLevel="0" collapsed="false">
      <c r="C734" s="653" t="s">
        <v>420</v>
      </c>
      <c r="D734" s="733" t="s">
        <v>1165</v>
      </c>
    </row>
    <row r="735" customFormat="false" ht="12.75" hidden="false" customHeight="false" outlineLevel="0" collapsed="false">
      <c r="C735" s="653" t="s">
        <v>420</v>
      </c>
      <c r="D735" s="733" t="s">
        <v>1166</v>
      </c>
    </row>
    <row r="736" customFormat="false" ht="12.75" hidden="false" customHeight="false" outlineLevel="0" collapsed="false">
      <c r="C736" s="653" t="s">
        <v>420</v>
      </c>
      <c r="D736" s="733" t="s">
        <v>1167</v>
      </c>
    </row>
    <row r="737" customFormat="false" ht="12.75" hidden="false" customHeight="false" outlineLevel="0" collapsed="false">
      <c r="C737" s="653" t="s">
        <v>420</v>
      </c>
      <c r="D737" s="733" t="s">
        <v>1168</v>
      </c>
    </row>
    <row r="738" customFormat="false" ht="12.75" hidden="false" customHeight="false" outlineLevel="0" collapsed="false">
      <c r="C738" s="653" t="s">
        <v>420</v>
      </c>
      <c r="D738" s="733" t="s">
        <v>1169</v>
      </c>
    </row>
    <row r="739" customFormat="false" ht="12.75" hidden="false" customHeight="false" outlineLevel="0" collapsed="false">
      <c r="C739" s="653" t="s">
        <v>420</v>
      </c>
      <c r="D739" s="733" t="s">
        <v>1170</v>
      </c>
    </row>
    <row r="740" customFormat="false" ht="12.75" hidden="false" customHeight="false" outlineLevel="0" collapsed="false">
      <c r="C740" s="653" t="s">
        <v>420</v>
      </c>
      <c r="D740" s="733" t="s">
        <v>1171</v>
      </c>
    </row>
    <row r="741" customFormat="false" ht="12.75" hidden="false" customHeight="false" outlineLevel="0" collapsed="false">
      <c r="C741" s="653" t="s">
        <v>420</v>
      </c>
      <c r="D741" s="733" t="s">
        <v>1172</v>
      </c>
    </row>
    <row r="742" customFormat="false" ht="12.75" hidden="false" customHeight="false" outlineLevel="0" collapsed="false">
      <c r="C742" s="653" t="s">
        <v>420</v>
      </c>
      <c r="D742" s="733" t="s">
        <v>1173</v>
      </c>
    </row>
    <row r="743" customFormat="false" ht="12.75" hidden="false" customHeight="false" outlineLevel="0" collapsed="false">
      <c r="C743" s="653" t="s">
        <v>420</v>
      </c>
      <c r="D743" s="733" t="s">
        <v>1174</v>
      </c>
    </row>
    <row r="744" customFormat="false" ht="12.75" hidden="false" customHeight="false" outlineLevel="0" collapsed="false">
      <c r="C744" s="653" t="s">
        <v>420</v>
      </c>
      <c r="D744" s="733" t="s">
        <v>1175</v>
      </c>
    </row>
    <row r="745" customFormat="false" ht="12.75" hidden="false" customHeight="false" outlineLevel="0" collapsed="false">
      <c r="C745" s="653" t="s">
        <v>420</v>
      </c>
      <c r="D745" s="733" t="s">
        <v>1176</v>
      </c>
    </row>
    <row r="746" customFormat="false" ht="12.75" hidden="false" customHeight="false" outlineLevel="0" collapsed="false">
      <c r="C746" s="653" t="s">
        <v>420</v>
      </c>
      <c r="D746" s="733" t="s">
        <v>1177</v>
      </c>
    </row>
    <row r="747" customFormat="false" ht="12.75" hidden="false" customHeight="false" outlineLevel="0" collapsed="false">
      <c r="C747" s="653" t="s">
        <v>420</v>
      </c>
      <c r="D747" s="733" t="s">
        <v>1178</v>
      </c>
    </row>
    <row r="748" customFormat="false" ht="12.75" hidden="false" customHeight="false" outlineLevel="0" collapsed="false">
      <c r="C748" s="653" t="s">
        <v>420</v>
      </c>
      <c r="D748" s="733" t="s">
        <v>1179</v>
      </c>
    </row>
    <row r="749" customFormat="false" ht="12.75" hidden="false" customHeight="false" outlineLevel="0" collapsed="false">
      <c r="C749" s="653" t="s">
        <v>420</v>
      </c>
      <c r="D749" s="733" t="s">
        <v>1180</v>
      </c>
    </row>
    <row r="750" customFormat="false" ht="12.75" hidden="false" customHeight="false" outlineLevel="0" collapsed="false">
      <c r="C750" s="653" t="s">
        <v>420</v>
      </c>
      <c r="D750" s="733" t="s">
        <v>1181</v>
      </c>
    </row>
    <row r="751" customFormat="false" ht="12.75" hidden="false" customHeight="false" outlineLevel="0" collapsed="false">
      <c r="C751" s="653" t="s">
        <v>420</v>
      </c>
      <c r="D751" s="733" t="s">
        <v>1182</v>
      </c>
    </row>
    <row r="752" customFormat="false" ht="12.75" hidden="false" customHeight="false" outlineLevel="0" collapsed="false">
      <c r="C752" s="653" t="s">
        <v>420</v>
      </c>
      <c r="D752" s="733" t="s">
        <v>1183</v>
      </c>
    </row>
    <row r="753" customFormat="false" ht="12.75" hidden="false" customHeight="false" outlineLevel="0" collapsed="false">
      <c r="C753" s="653" t="s">
        <v>420</v>
      </c>
      <c r="D753" s="733" t="s">
        <v>1184</v>
      </c>
    </row>
    <row r="754" customFormat="false" ht="12.75" hidden="false" customHeight="false" outlineLevel="0" collapsed="false">
      <c r="C754" s="653" t="s">
        <v>420</v>
      </c>
      <c r="D754" s="733" t="s">
        <v>1185</v>
      </c>
    </row>
    <row r="755" customFormat="false" ht="12.75" hidden="false" customHeight="false" outlineLevel="0" collapsed="false">
      <c r="C755" s="653" t="s">
        <v>420</v>
      </c>
      <c r="D755" s="733" t="s">
        <v>1186</v>
      </c>
    </row>
    <row r="756" customFormat="false" ht="12.75" hidden="false" customHeight="false" outlineLevel="0" collapsed="false">
      <c r="C756" s="653" t="s">
        <v>420</v>
      </c>
      <c r="D756" s="733" t="s">
        <v>1187</v>
      </c>
    </row>
    <row r="757" customFormat="false" ht="12.75" hidden="false" customHeight="false" outlineLevel="0" collapsed="false">
      <c r="C757" s="653" t="s">
        <v>420</v>
      </c>
      <c r="D757" s="733" t="s">
        <v>1188</v>
      </c>
    </row>
    <row r="758" customFormat="false" ht="12.75" hidden="false" customHeight="false" outlineLevel="0" collapsed="false">
      <c r="C758" s="653" t="s">
        <v>420</v>
      </c>
      <c r="D758" s="733" t="s">
        <v>1189</v>
      </c>
    </row>
    <row r="759" customFormat="false" ht="12.75" hidden="false" customHeight="false" outlineLevel="0" collapsed="false">
      <c r="C759" s="653" t="s">
        <v>420</v>
      </c>
      <c r="D759" s="733" t="s">
        <v>1190</v>
      </c>
    </row>
    <row r="760" customFormat="false" ht="12.75" hidden="false" customHeight="false" outlineLevel="0" collapsed="false">
      <c r="C760" s="653" t="s">
        <v>420</v>
      </c>
      <c r="D760" s="733" t="s">
        <v>1191</v>
      </c>
    </row>
    <row r="761" customFormat="false" ht="12.75" hidden="false" customHeight="false" outlineLevel="0" collapsed="false">
      <c r="C761" s="653" t="s">
        <v>422</v>
      </c>
      <c r="D761" s="733" t="s">
        <v>1192</v>
      </c>
    </row>
    <row r="762" customFormat="false" ht="12.75" hidden="false" customHeight="false" outlineLevel="0" collapsed="false">
      <c r="C762" s="653" t="s">
        <v>422</v>
      </c>
      <c r="D762" s="733" t="s">
        <v>1193</v>
      </c>
    </row>
    <row r="763" customFormat="false" ht="12.75" hidden="false" customHeight="false" outlineLevel="0" collapsed="false">
      <c r="C763" s="653" t="s">
        <v>422</v>
      </c>
      <c r="D763" s="733" t="s">
        <v>1194</v>
      </c>
    </row>
    <row r="764" customFormat="false" ht="12.75" hidden="false" customHeight="false" outlineLevel="0" collapsed="false">
      <c r="C764" s="653" t="s">
        <v>422</v>
      </c>
      <c r="D764" s="733" t="s">
        <v>1195</v>
      </c>
    </row>
    <row r="765" customFormat="false" ht="12.75" hidden="false" customHeight="false" outlineLevel="0" collapsed="false">
      <c r="C765" s="653" t="s">
        <v>422</v>
      </c>
      <c r="D765" s="733" t="s">
        <v>1196</v>
      </c>
    </row>
    <row r="766" customFormat="false" ht="12.75" hidden="false" customHeight="false" outlineLevel="0" collapsed="false">
      <c r="C766" s="653" t="s">
        <v>422</v>
      </c>
      <c r="D766" s="733" t="s">
        <v>1197</v>
      </c>
    </row>
    <row r="767" customFormat="false" ht="12.75" hidden="false" customHeight="false" outlineLevel="0" collapsed="false">
      <c r="C767" s="653" t="s">
        <v>422</v>
      </c>
      <c r="D767" s="733" t="s">
        <v>1198</v>
      </c>
    </row>
    <row r="768" customFormat="false" ht="12.75" hidden="false" customHeight="false" outlineLevel="0" collapsed="false">
      <c r="C768" s="653" t="s">
        <v>422</v>
      </c>
      <c r="D768" s="733" t="s">
        <v>1199</v>
      </c>
    </row>
    <row r="769" customFormat="false" ht="12.75" hidden="false" customHeight="false" outlineLevel="0" collapsed="false">
      <c r="C769" s="653" t="s">
        <v>422</v>
      </c>
      <c r="D769" s="733" t="s">
        <v>1200</v>
      </c>
    </row>
    <row r="770" customFormat="false" ht="12.75" hidden="false" customHeight="false" outlineLevel="0" collapsed="false">
      <c r="C770" s="653" t="s">
        <v>422</v>
      </c>
      <c r="D770" s="733" t="s">
        <v>1201</v>
      </c>
    </row>
    <row r="771" customFormat="false" ht="12.75" hidden="false" customHeight="false" outlineLevel="0" collapsed="false">
      <c r="C771" s="653" t="s">
        <v>422</v>
      </c>
      <c r="D771" s="733" t="s">
        <v>1202</v>
      </c>
    </row>
    <row r="772" customFormat="false" ht="12.75" hidden="false" customHeight="false" outlineLevel="0" collapsed="false">
      <c r="C772" s="653" t="s">
        <v>422</v>
      </c>
      <c r="D772" s="733" t="s">
        <v>1203</v>
      </c>
    </row>
    <row r="773" customFormat="false" ht="12.75" hidden="false" customHeight="false" outlineLevel="0" collapsed="false">
      <c r="C773" s="653" t="s">
        <v>422</v>
      </c>
      <c r="D773" s="733" t="s">
        <v>1204</v>
      </c>
    </row>
    <row r="774" customFormat="false" ht="12.75" hidden="false" customHeight="false" outlineLevel="0" collapsed="false">
      <c r="C774" s="653" t="s">
        <v>422</v>
      </c>
      <c r="D774" s="733" t="s">
        <v>1205</v>
      </c>
    </row>
    <row r="775" customFormat="false" ht="12.75" hidden="false" customHeight="false" outlineLevel="0" collapsed="false">
      <c r="C775" s="653" t="s">
        <v>422</v>
      </c>
      <c r="D775" s="733" t="s">
        <v>773</v>
      </c>
    </row>
    <row r="776" customFormat="false" ht="12.75" hidden="false" customHeight="false" outlineLevel="0" collapsed="false">
      <c r="C776" s="653" t="s">
        <v>424</v>
      </c>
      <c r="D776" s="733" t="s">
        <v>1206</v>
      </c>
    </row>
    <row r="777" customFormat="false" ht="12.75" hidden="false" customHeight="false" outlineLevel="0" collapsed="false">
      <c r="C777" s="653" t="s">
        <v>424</v>
      </c>
      <c r="D777" s="733" t="s">
        <v>1207</v>
      </c>
    </row>
    <row r="778" customFormat="false" ht="12.75" hidden="false" customHeight="false" outlineLevel="0" collapsed="false">
      <c r="C778" s="653" t="s">
        <v>424</v>
      </c>
      <c r="D778" s="733" t="s">
        <v>1208</v>
      </c>
    </row>
    <row r="779" customFormat="false" ht="12.75" hidden="false" customHeight="false" outlineLevel="0" collapsed="false">
      <c r="C779" s="653" t="s">
        <v>424</v>
      </c>
      <c r="D779" s="733" t="s">
        <v>1209</v>
      </c>
    </row>
    <row r="780" customFormat="false" ht="12.75" hidden="false" customHeight="false" outlineLevel="0" collapsed="false">
      <c r="C780" s="653" t="s">
        <v>424</v>
      </c>
      <c r="D780" s="733" t="s">
        <v>1210</v>
      </c>
    </row>
    <row r="781" customFormat="false" ht="12.75" hidden="false" customHeight="false" outlineLevel="0" collapsed="false">
      <c r="C781" s="653" t="s">
        <v>424</v>
      </c>
      <c r="D781" s="733" t="s">
        <v>1211</v>
      </c>
    </row>
    <row r="782" customFormat="false" ht="12.75" hidden="false" customHeight="false" outlineLevel="0" collapsed="false">
      <c r="C782" s="653" t="s">
        <v>424</v>
      </c>
      <c r="D782" s="733" t="s">
        <v>1212</v>
      </c>
    </row>
    <row r="783" customFormat="false" ht="12.75" hidden="false" customHeight="false" outlineLevel="0" collapsed="false">
      <c r="C783" s="653" t="s">
        <v>424</v>
      </c>
      <c r="D783" s="733" t="s">
        <v>1213</v>
      </c>
    </row>
    <row r="784" customFormat="false" ht="12.75" hidden="false" customHeight="false" outlineLevel="0" collapsed="false">
      <c r="C784" s="653" t="s">
        <v>424</v>
      </c>
      <c r="D784" s="733" t="s">
        <v>1214</v>
      </c>
    </row>
    <row r="785" customFormat="false" ht="12.75" hidden="false" customHeight="false" outlineLevel="0" collapsed="false">
      <c r="C785" s="653" t="s">
        <v>424</v>
      </c>
      <c r="D785" s="733" t="s">
        <v>1215</v>
      </c>
    </row>
    <row r="786" customFormat="false" ht="12.75" hidden="false" customHeight="false" outlineLevel="0" collapsed="false">
      <c r="C786" s="653" t="s">
        <v>424</v>
      </c>
      <c r="D786" s="733" t="s">
        <v>1216</v>
      </c>
    </row>
    <row r="787" customFormat="false" ht="12.75" hidden="false" customHeight="false" outlineLevel="0" collapsed="false">
      <c r="C787" s="653" t="s">
        <v>424</v>
      </c>
      <c r="D787" s="733" t="s">
        <v>1217</v>
      </c>
    </row>
    <row r="788" customFormat="false" ht="12.75" hidden="false" customHeight="false" outlineLevel="0" collapsed="false">
      <c r="C788" s="653" t="s">
        <v>424</v>
      </c>
      <c r="D788" s="733" t="s">
        <v>1218</v>
      </c>
    </row>
    <row r="789" customFormat="false" ht="12.75" hidden="false" customHeight="false" outlineLevel="0" collapsed="false">
      <c r="C789" s="653" t="s">
        <v>424</v>
      </c>
      <c r="D789" s="733" t="s">
        <v>1219</v>
      </c>
    </row>
    <row r="790" customFormat="false" ht="12.75" hidden="false" customHeight="false" outlineLevel="0" collapsed="false">
      <c r="C790" s="653" t="s">
        <v>424</v>
      </c>
      <c r="D790" s="733" t="s">
        <v>1220</v>
      </c>
    </row>
    <row r="791" customFormat="false" ht="12.75" hidden="false" customHeight="false" outlineLevel="0" collapsed="false">
      <c r="C791" s="653" t="s">
        <v>424</v>
      </c>
      <c r="D791" s="733" t="s">
        <v>1221</v>
      </c>
    </row>
    <row r="792" customFormat="false" ht="12.75" hidden="false" customHeight="false" outlineLevel="0" collapsed="false">
      <c r="C792" s="653" t="s">
        <v>424</v>
      </c>
      <c r="D792" s="733" t="s">
        <v>1222</v>
      </c>
    </row>
    <row r="793" customFormat="false" ht="12.75" hidden="false" customHeight="false" outlineLevel="0" collapsed="false">
      <c r="C793" s="653" t="s">
        <v>424</v>
      </c>
      <c r="D793" s="733" t="s">
        <v>1223</v>
      </c>
    </row>
    <row r="794" customFormat="false" ht="12.75" hidden="false" customHeight="false" outlineLevel="0" collapsed="false">
      <c r="C794" s="653" t="s">
        <v>424</v>
      </c>
      <c r="D794" s="733" t="s">
        <v>1224</v>
      </c>
    </row>
    <row r="795" customFormat="false" ht="12.75" hidden="false" customHeight="false" outlineLevel="0" collapsed="false">
      <c r="C795" s="653" t="s">
        <v>426</v>
      </c>
      <c r="D795" s="733" t="s">
        <v>1225</v>
      </c>
    </row>
    <row r="796" customFormat="false" ht="12.75" hidden="false" customHeight="false" outlineLevel="0" collapsed="false">
      <c r="C796" s="653" t="s">
        <v>426</v>
      </c>
      <c r="D796" s="733" t="s">
        <v>1226</v>
      </c>
    </row>
    <row r="797" customFormat="false" ht="12.75" hidden="false" customHeight="false" outlineLevel="0" collapsed="false">
      <c r="C797" s="653" t="s">
        <v>426</v>
      </c>
      <c r="D797" s="733" t="s">
        <v>1227</v>
      </c>
    </row>
    <row r="798" customFormat="false" ht="12.75" hidden="false" customHeight="false" outlineLevel="0" collapsed="false">
      <c r="C798" s="653" t="s">
        <v>426</v>
      </c>
      <c r="D798" s="733" t="s">
        <v>1228</v>
      </c>
    </row>
    <row r="799" customFormat="false" ht="12.75" hidden="false" customHeight="false" outlineLevel="0" collapsed="false">
      <c r="C799" s="653" t="s">
        <v>426</v>
      </c>
      <c r="D799" s="733" t="s">
        <v>1229</v>
      </c>
    </row>
    <row r="800" customFormat="false" ht="12.75" hidden="false" customHeight="false" outlineLevel="0" collapsed="false">
      <c r="C800" s="653" t="s">
        <v>426</v>
      </c>
      <c r="D800" s="733" t="s">
        <v>1230</v>
      </c>
    </row>
    <row r="801" customFormat="false" ht="12.75" hidden="false" customHeight="false" outlineLevel="0" collapsed="false">
      <c r="C801" s="653" t="s">
        <v>426</v>
      </c>
      <c r="D801" s="733" t="s">
        <v>1231</v>
      </c>
    </row>
    <row r="802" customFormat="false" ht="12.75" hidden="false" customHeight="false" outlineLevel="0" collapsed="false">
      <c r="C802" s="653" t="s">
        <v>426</v>
      </c>
      <c r="D802" s="733" t="s">
        <v>1232</v>
      </c>
    </row>
    <row r="803" customFormat="false" ht="12.75" hidden="false" customHeight="false" outlineLevel="0" collapsed="false">
      <c r="C803" s="653" t="s">
        <v>426</v>
      </c>
      <c r="D803" s="733" t="s">
        <v>1233</v>
      </c>
    </row>
    <row r="804" customFormat="false" ht="12.75" hidden="false" customHeight="false" outlineLevel="0" collapsed="false">
      <c r="C804" s="653" t="s">
        <v>426</v>
      </c>
      <c r="D804" s="733" t="s">
        <v>1234</v>
      </c>
    </row>
    <row r="805" customFormat="false" ht="12.75" hidden="false" customHeight="false" outlineLevel="0" collapsed="false">
      <c r="C805" s="653" t="s">
        <v>426</v>
      </c>
      <c r="D805" s="733" t="s">
        <v>601</v>
      </c>
    </row>
    <row r="806" customFormat="false" ht="12.75" hidden="false" customHeight="false" outlineLevel="0" collapsed="false">
      <c r="C806" s="653" t="s">
        <v>426</v>
      </c>
      <c r="D806" s="733" t="s">
        <v>1235</v>
      </c>
    </row>
    <row r="807" customFormat="false" ht="12.75" hidden="false" customHeight="false" outlineLevel="0" collapsed="false">
      <c r="C807" s="653" t="s">
        <v>426</v>
      </c>
      <c r="D807" s="733" t="s">
        <v>1236</v>
      </c>
    </row>
    <row r="808" customFormat="false" ht="12.75" hidden="false" customHeight="false" outlineLevel="0" collapsed="false">
      <c r="C808" s="653" t="s">
        <v>426</v>
      </c>
      <c r="D808" s="733" t="s">
        <v>1237</v>
      </c>
    </row>
    <row r="809" customFormat="false" ht="12.75" hidden="false" customHeight="false" outlineLevel="0" collapsed="false">
      <c r="C809" s="653" t="s">
        <v>426</v>
      </c>
      <c r="D809" s="733" t="s">
        <v>1238</v>
      </c>
    </row>
    <row r="810" customFormat="false" ht="12.75" hidden="false" customHeight="false" outlineLevel="0" collapsed="false">
      <c r="C810" s="653" t="s">
        <v>426</v>
      </c>
      <c r="D810" s="733" t="s">
        <v>1239</v>
      </c>
    </row>
    <row r="811" customFormat="false" ht="12.75" hidden="false" customHeight="false" outlineLevel="0" collapsed="false">
      <c r="C811" s="653" t="s">
        <v>426</v>
      </c>
      <c r="D811" s="733" t="s">
        <v>1240</v>
      </c>
    </row>
    <row r="812" customFormat="false" ht="12.75" hidden="false" customHeight="false" outlineLevel="0" collapsed="false">
      <c r="C812" s="653" t="s">
        <v>428</v>
      </c>
      <c r="D812" s="733" t="s">
        <v>1241</v>
      </c>
    </row>
    <row r="813" customFormat="false" ht="12.75" hidden="false" customHeight="false" outlineLevel="0" collapsed="false">
      <c r="C813" s="653" t="s">
        <v>428</v>
      </c>
      <c r="D813" s="733" t="s">
        <v>1242</v>
      </c>
    </row>
    <row r="814" customFormat="false" ht="12.75" hidden="false" customHeight="false" outlineLevel="0" collapsed="false">
      <c r="C814" s="653" t="s">
        <v>428</v>
      </c>
      <c r="D814" s="733" t="s">
        <v>1243</v>
      </c>
    </row>
    <row r="815" customFormat="false" ht="12.75" hidden="false" customHeight="false" outlineLevel="0" collapsed="false">
      <c r="C815" s="653" t="s">
        <v>428</v>
      </c>
      <c r="D815" s="733" t="s">
        <v>1244</v>
      </c>
    </row>
    <row r="816" customFormat="false" ht="12.75" hidden="false" customHeight="false" outlineLevel="0" collapsed="false">
      <c r="C816" s="653" t="s">
        <v>428</v>
      </c>
      <c r="D816" s="733" t="s">
        <v>1245</v>
      </c>
    </row>
    <row r="817" customFormat="false" ht="12.75" hidden="false" customHeight="false" outlineLevel="0" collapsed="false">
      <c r="C817" s="653" t="s">
        <v>428</v>
      </c>
      <c r="D817" s="733" t="s">
        <v>1246</v>
      </c>
    </row>
    <row r="818" customFormat="false" ht="12.75" hidden="false" customHeight="false" outlineLevel="0" collapsed="false">
      <c r="C818" s="653" t="s">
        <v>428</v>
      </c>
      <c r="D818" s="733" t="s">
        <v>1247</v>
      </c>
    </row>
    <row r="819" customFormat="false" ht="12.75" hidden="false" customHeight="false" outlineLevel="0" collapsed="false">
      <c r="C819" s="653" t="s">
        <v>428</v>
      </c>
      <c r="D819" s="733" t="s">
        <v>1248</v>
      </c>
    </row>
    <row r="820" customFormat="false" ht="12.75" hidden="false" customHeight="false" outlineLevel="0" collapsed="false">
      <c r="C820" s="653" t="s">
        <v>428</v>
      </c>
      <c r="D820" s="733" t="s">
        <v>1249</v>
      </c>
    </row>
    <row r="821" customFormat="false" ht="12.75" hidden="false" customHeight="false" outlineLevel="0" collapsed="false">
      <c r="C821" s="653" t="s">
        <v>428</v>
      </c>
      <c r="D821" s="733" t="s">
        <v>1250</v>
      </c>
    </row>
    <row r="822" customFormat="false" ht="12.75" hidden="false" customHeight="false" outlineLevel="0" collapsed="false">
      <c r="C822" s="653" t="s">
        <v>428</v>
      </c>
      <c r="D822" s="733" t="s">
        <v>1251</v>
      </c>
    </row>
    <row r="823" customFormat="false" ht="12.75" hidden="false" customHeight="false" outlineLevel="0" collapsed="false">
      <c r="C823" s="653" t="s">
        <v>428</v>
      </c>
      <c r="D823" s="733" t="s">
        <v>1252</v>
      </c>
    </row>
    <row r="824" customFormat="false" ht="12.75" hidden="false" customHeight="false" outlineLevel="0" collapsed="false">
      <c r="C824" s="653" t="s">
        <v>428</v>
      </c>
      <c r="D824" s="733" t="s">
        <v>1253</v>
      </c>
    </row>
    <row r="825" customFormat="false" ht="12.75" hidden="false" customHeight="false" outlineLevel="0" collapsed="false">
      <c r="C825" s="653" t="s">
        <v>428</v>
      </c>
      <c r="D825" s="733" t="s">
        <v>1254</v>
      </c>
    </row>
    <row r="826" customFormat="false" ht="12.75" hidden="false" customHeight="false" outlineLevel="0" collapsed="false">
      <c r="C826" s="653" t="s">
        <v>428</v>
      </c>
      <c r="D826" s="733" t="s">
        <v>1255</v>
      </c>
    </row>
    <row r="827" customFormat="false" ht="12.75" hidden="false" customHeight="false" outlineLevel="0" collapsed="false">
      <c r="C827" s="653" t="s">
        <v>428</v>
      </c>
      <c r="D827" s="733" t="s">
        <v>1256</v>
      </c>
    </row>
    <row r="828" customFormat="false" ht="12.75" hidden="false" customHeight="false" outlineLevel="0" collapsed="false">
      <c r="C828" s="653" t="s">
        <v>428</v>
      </c>
      <c r="D828" s="733" t="s">
        <v>660</v>
      </c>
    </row>
    <row r="829" customFormat="false" ht="12.75" hidden="false" customHeight="false" outlineLevel="0" collapsed="false">
      <c r="C829" s="653" t="s">
        <v>428</v>
      </c>
      <c r="D829" s="733" t="s">
        <v>1257</v>
      </c>
    </row>
    <row r="830" customFormat="false" ht="12.75" hidden="false" customHeight="false" outlineLevel="0" collapsed="false">
      <c r="C830" s="653" t="s">
        <v>428</v>
      </c>
      <c r="D830" s="733" t="s">
        <v>1258</v>
      </c>
    </row>
    <row r="831" customFormat="false" ht="12.75" hidden="false" customHeight="false" outlineLevel="0" collapsed="false">
      <c r="C831" s="653" t="s">
        <v>428</v>
      </c>
      <c r="D831" s="733" t="s">
        <v>1259</v>
      </c>
    </row>
    <row r="832" customFormat="false" ht="12.75" hidden="false" customHeight="false" outlineLevel="0" collapsed="false">
      <c r="C832" s="653" t="s">
        <v>428</v>
      </c>
      <c r="D832" s="733" t="s">
        <v>1260</v>
      </c>
    </row>
    <row r="833" customFormat="false" ht="12.75" hidden="false" customHeight="false" outlineLevel="0" collapsed="false">
      <c r="C833" s="653" t="s">
        <v>428</v>
      </c>
      <c r="D833" s="733" t="s">
        <v>1261</v>
      </c>
    </row>
    <row r="834" customFormat="false" ht="12.75" hidden="false" customHeight="false" outlineLevel="0" collapsed="false">
      <c r="C834" s="653" t="s">
        <v>428</v>
      </c>
      <c r="D834" s="733" t="s">
        <v>1262</v>
      </c>
    </row>
    <row r="835" customFormat="false" ht="12.75" hidden="false" customHeight="false" outlineLevel="0" collapsed="false">
      <c r="C835" s="653" t="s">
        <v>428</v>
      </c>
      <c r="D835" s="733" t="s">
        <v>1263</v>
      </c>
    </row>
    <row r="836" customFormat="false" ht="12.75" hidden="false" customHeight="false" outlineLevel="0" collapsed="false">
      <c r="C836" s="653" t="s">
        <v>428</v>
      </c>
      <c r="D836" s="733" t="s">
        <v>1264</v>
      </c>
    </row>
    <row r="837" customFormat="false" ht="12.75" hidden="false" customHeight="false" outlineLevel="0" collapsed="false">
      <c r="C837" s="653" t="s">
        <v>428</v>
      </c>
      <c r="D837" s="733" t="s">
        <v>1265</v>
      </c>
    </row>
    <row r="838" customFormat="false" ht="12.75" hidden="false" customHeight="false" outlineLevel="0" collapsed="false">
      <c r="C838" s="653" t="s">
        <v>428</v>
      </c>
      <c r="D838" s="733" t="s">
        <v>1266</v>
      </c>
    </row>
    <row r="839" customFormat="false" ht="12.75" hidden="false" customHeight="false" outlineLevel="0" collapsed="false">
      <c r="C839" s="653" t="s">
        <v>430</v>
      </c>
      <c r="D839" s="733" t="s">
        <v>1267</v>
      </c>
    </row>
    <row r="840" customFormat="false" ht="12.75" hidden="false" customHeight="false" outlineLevel="0" collapsed="false">
      <c r="C840" s="653" t="s">
        <v>430</v>
      </c>
      <c r="D840" s="733" t="s">
        <v>1268</v>
      </c>
    </row>
    <row r="841" customFormat="false" ht="12.75" hidden="false" customHeight="false" outlineLevel="0" collapsed="false">
      <c r="C841" s="653" t="s">
        <v>430</v>
      </c>
      <c r="D841" s="733" t="s">
        <v>1269</v>
      </c>
    </row>
    <row r="842" customFormat="false" ht="12.75" hidden="false" customHeight="false" outlineLevel="0" collapsed="false">
      <c r="C842" s="653" t="s">
        <v>430</v>
      </c>
      <c r="D842" s="733" t="s">
        <v>1270</v>
      </c>
    </row>
    <row r="843" customFormat="false" ht="12.75" hidden="false" customHeight="false" outlineLevel="0" collapsed="false">
      <c r="C843" s="653" t="s">
        <v>430</v>
      </c>
      <c r="D843" s="733" t="s">
        <v>1271</v>
      </c>
    </row>
    <row r="844" customFormat="false" ht="12.75" hidden="false" customHeight="false" outlineLevel="0" collapsed="false">
      <c r="C844" s="653" t="s">
        <v>430</v>
      </c>
      <c r="D844" s="733" t="s">
        <v>1272</v>
      </c>
    </row>
    <row r="845" customFormat="false" ht="12.75" hidden="false" customHeight="false" outlineLevel="0" collapsed="false">
      <c r="C845" s="653" t="s">
        <v>430</v>
      </c>
      <c r="D845" s="733" t="s">
        <v>1273</v>
      </c>
    </row>
    <row r="846" customFormat="false" ht="12.75" hidden="false" customHeight="false" outlineLevel="0" collapsed="false">
      <c r="C846" s="653" t="s">
        <v>430</v>
      </c>
      <c r="D846" s="733" t="s">
        <v>1274</v>
      </c>
    </row>
    <row r="847" customFormat="false" ht="12.75" hidden="false" customHeight="false" outlineLevel="0" collapsed="false">
      <c r="C847" s="653" t="s">
        <v>430</v>
      </c>
      <c r="D847" s="733" t="s">
        <v>1275</v>
      </c>
    </row>
    <row r="848" customFormat="false" ht="12.75" hidden="false" customHeight="false" outlineLevel="0" collapsed="false">
      <c r="C848" s="653" t="s">
        <v>430</v>
      </c>
      <c r="D848" s="733" t="s">
        <v>1276</v>
      </c>
    </row>
    <row r="849" customFormat="false" ht="12.75" hidden="false" customHeight="false" outlineLevel="0" collapsed="false">
      <c r="C849" s="653" t="s">
        <v>430</v>
      </c>
      <c r="D849" s="733" t="s">
        <v>1277</v>
      </c>
    </row>
    <row r="850" customFormat="false" ht="12.75" hidden="false" customHeight="false" outlineLevel="0" collapsed="false">
      <c r="C850" s="653" t="s">
        <v>430</v>
      </c>
      <c r="D850" s="733" t="s">
        <v>1278</v>
      </c>
    </row>
    <row r="851" customFormat="false" ht="12.75" hidden="false" customHeight="false" outlineLevel="0" collapsed="false">
      <c r="C851" s="653" t="s">
        <v>430</v>
      </c>
      <c r="D851" s="733" t="s">
        <v>1279</v>
      </c>
    </row>
    <row r="852" customFormat="false" ht="12.75" hidden="false" customHeight="false" outlineLevel="0" collapsed="false">
      <c r="C852" s="653" t="s">
        <v>430</v>
      </c>
      <c r="D852" s="733" t="s">
        <v>1280</v>
      </c>
    </row>
    <row r="853" customFormat="false" ht="12.75" hidden="false" customHeight="false" outlineLevel="0" collapsed="false">
      <c r="C853" s="653" t="s">
        <v>430</v>
      </c>
      <c r="D853" s="733" t="s">
        <v>1281</v>
      </c>
    </row>
    <row r="854" customFormat="false" ht="12.75" hidden="false" customHeight="false" outlineLevel="0" collapsed="false">
      <c r="C854" s="653" t="s">
        <v>430</v>
      </c>
      <c r="D854" s="733" t="s">
        <v>1282</v>
      </c>
    </row>
    <row r="855" customFormat="false" ht="12.75" hidden="false" customHeight="false" outlineLevel="0" collapsed="false">
      <c r="C855" s="653" t="s">
        <v>430</v>
      </c>
      <c r="D855" s="733" t="s">
        <v>1283</v>
      </c>
    </row>
    <row r="856" customFormat="false" ht="12.75" hidden="false" customHeight="false" outlineLevel="0" collapsed="false">
      <c r="C856" s="653" t="s">
        <v>430</v>
      </c>
      <c r="D856" s="733" t="s">
        <v>1284</v>
      </c>
    </row>
    <row r="857" customFormat="false" ht="12.75" hidden="false" customHeight="false" outlineLevel="0" collapsed="false">
      <c r="C857" s="653" t="s">
        <v>430</v>
      </c>
      <c r="D857" s="733" t="s">
        <v>1285</v>
      </c>
    </row>
    <row r="858" customFormat="false" ht="12.75" hidden="false" customHeight="false" outlineLevel="0" collapsed="false">
      <c r="C858" s="653" t="s">
        <v>430</v>
      </c>
      <c r="D858" s="733" t="s">
        <v>1286</v>
      </c>
    </row>
    <row r="859" customFormat="false" ht="12.75" hidden="false" customHeight="false" outlineLevel="0" collapsed="false">
      <c r="C859" s="653" t="s">
        <v>430</v>
      </c>
      <c r="D859" s="733" t="s">
        <v>1287</v>
      </c>
    </row>
    <row r="860" customFormat="false" ht="12.75" hidden="false" customHeight="false" outlineLevel="0" collapsed="false">
      <c r="C860" s="653" t="s">
        <v>430</v>
      </c>
      <c r="D860" s="733" t="s">
        <v>934</v>
      </c>
    </row>
    <row r="861" customFormat="false" ht="12.75" hidden="false" customHeight="false" outlineLevel="0" collapsed="false">
      <c r="C861" s="653" t="s">
        <v>430</v>
      </c>
      <c r="D861" s="733" t="s">
        <v>1288</v>
      </c>
    </row>
    <row r="862" customFormat="false" ht="12.75" hidden="false" customHeight="false" outlineLevel="0" collapsed="false">
      <c r="C862" s="653" t="s">
        <v>430</v>
      </c>
      <c r="D862" s="733" t="s">
        <v>1289</v>
      </c>
    </row>
    <row r="863" customFormat="false" ht="12.75" hidden="false" customHeight="false" outlineLevel="0" collapsed="false">
      <c r="C863" s="653" t="s">
        <v>430</v>
      </c>
      <c r="D863" s="733" t="s">
        <v>1290</v>
      </c>
    </row>
    <row r="864" customFormat="false" ht="12.75" hidden="false" customHeight="false" outlineLevel="0" collapsed="false">
      <c r="C864" s="653" t="s">
        <v>430</v>
      </c>
      <c r="D864" s="733" t="s">
        <v>1291</v>
      </c>
    </row>
    <row r="865" customFormat="false" ht="12.75" hidden="false" customHeight="false" outlineLevel="0" collapsed="false">
      <c r="C865" s="653" t="s">
        <v>430</v>
      </c>
      <c r="D865" s="733" t="s">
        <v>1292</v>
      </c>
    </row>
    <row r="866" customFormat="false" ht="12.75" hidden="false" customHeight="false" outlineLevel="0" collapsed="false">
      <c r="C866" s="653" t="s">
        <v>430</v>
      </c>
      <c r="D866" s="733" t="s">
        <v>1293</v>
      </c>
    </row>
    <row r="867" customFormat="false" ht="12.75" hidden="false" customHeight="false" outlineLevel="0" collapsed="false">
      <c r="C867" s="653" t="s">
        <v>430</v>
      </c>
      <c r="D867" s="733" t="s">
        <v>1294</v>
      </c>
    </row>
    <row r="868" customFormat="false" ht="12.75" hidden="false" customHeight="false" outlineLevel="0" collapsed="false">
      <c r="C868" s="653" t="s">
        <v>430</v>
      </c>
      <c r="D868" s="733" t="s">
        <v>1295</v>
      </c>
    </row>
    <row r="869" customFormat="false" ht="12.75" hidden="false" customHeight="false" outlineLevel="0" collapsed="false">
      <c r="C869" s="653" t="s">
        <v>430</v>
      </c>
      <c r="D869" s="733" t="s">
        <v>1296</v>
      </c>
    </row>
    <row r="870" customFormat="false" ht="12.75" hidden="false" customHeight="false" outlineLevel="0" collapsed="false">
      <c r="C870" s="653" t="s">
        <v>430</v>
      </c>
      <c r="D870" s="733" t="s">
        <v>1297</v>
      </c>
    </row>
    <row r="871" customFormat="false" ht="12.75" hidden="false" customHeight="false" outlineLevel="0" collapsed="false">
      <c r="C871" s="653" t="s">
        <v>430</v>
      </c>
      <c r="D871" s="733" t="s">
        <v>1298</v>
      </c>
    </row>
    <row r="872" customFormat="false" ht="12.75" hidden="false" customHeight="false" outlineLevel="0" collapsed="false">
      <c r="C872" s="653" t="s">
        <v>430</v>
      </c>
      <c r="D872" s="733" t="s">
        <v>1299</v>
      </c>
    </row>
    <row r="873" customFormat="false" ht="12.75" hidden="false" customHeight="false" outlineLevel="0" collapsed="false">
      <c r="C873" s="653" t="s">
        <v>430</v>
      </c>
      <c r="D873" s="733" t="s">
        <v>1300</v>
      </c>
    </row>
    <row r="874" customFormat="false" ht="12.75" hidden="false" customHeight="false" outlineLevel="0" collapsed="false">
      <c r="C874" s="653" t="s">
        <v>430</v>
      </c>
      <c r="D874" s="733" t="s">
        <v>1301</v>
      </c>
    </row>
    <row r="875" customFormat="false" ht="12.75" hidden="false" customHeight="false" outlineLevel="0" collapsed="false">
      <c r="C875" s="653" t="s">
        <v>430</v>
      </c>
      <c r="D875" s="733" t="s">
        <v>1302</v>
      </c>
    </row>
    <row r="876" customFormat="false" ht="12.75" hidden="false" customHeight="false" outlineLevel="0" collapsed="false">
      <c r="C876" s="653" t="s">
        <v>430</v>
      </c>
      <c r="D876" s="733" t="s">
        <v>1303</v>
      </c>
    </row>
    <row r="877" customFormat="false" ht="12.75" hidden="false" customHeight="false" outlineLevel="0" collapsed="false">
      <c r="C877" s="653" t="s">
        <v>430</v>
      </c>
      <c r="D877" s="733" t="s">
        <v>1304</v>
      </c>
    </row>
    <row r="878" customFormat="false" ht="12.75" hidden="false" customHeight="false" outlineLevel="0" collapsed="false">
      <c r="C878" s="653" t="s">
        <v>430</v>
      </c>
      <c r="D878" s="733" t="s">
        <v>1305</v>
      </c>
    </row>
    <row r="879" customFormat="false" ht="12.75" hidden="false" customHeight="false" outlineLevel="0" collapsed="false">
      <c r="C879" s="653" t="s">
        <v>430</v>
      </c>
      <c r="D879" s="733" t="s">
        <v>1306</v>
      </c>
    </row>
    <row r="880" customFormat="false" ht="12.75" hidden="false" customHeight="false" outlineLevel="0" collapsed="false">
      <c r="C880" s="653" t="s">
        <v>430</v>
      </c>
      <c r="D880" s="733" t="s">
        <v>1307</v>
      </c>
    </row>
    <row r="881" customFormat="false" ht="12.75" hidden="false" customHeight="false" outlineLevel="0" collapsed="false">
      <c r="C881" s="653" t="s">
        <v>430</v>
      </c>
      <c r="D881" s="733" t="s">
        <v>1308</v>
      </c>
    </row>
    <row r="882" customFormat="false" ht="12.75" hidden="false" customHeight="false" outlineLevel="0" collapsed="false">
      <c r="C882" s="653" t="s">
        <v>430</v>
      </c>
      <c r="D882" s="733" t="s">
        <v>1309</v>
      </c>
    </row>
    <row r="883" customFormat="false" ht="12.75" hidden="false" customHeight="false" outlineLevel="0" collapsed="false">
      <c r="C883" s="653" t="s">
        <v>430</v>
      </c>
      <c r="D883" s="733" t="s">
        <v>1310</v>
      </c>
    </row>
    <row r="884" customFormat="false" ht="12.75" hidden="false" customHeight="false" outlineLevel="0" collapsed="false">
      <c r="C884" s="653" t="s">
        <v>430</v>
      </c>
      <c r="D884" s="733" t="s">
        <v>1311</v>
      </c>
    </row>
    <row r="885" customFormat="false" ht="12.75" hidden="false" customHeight="false" outlineLevel="0" collapsed="false">
      <c r="C885" s="653" t="s">
        <v>430</v>
      </c>
      <c r="D885" s="733" t="s">
        <v>1312</v>
      </c>
    </row>
    <row r="886" customFormat="false" ht="12.75" hidden="false" customHeight="false" outlineLevel="0" collapsed="false">
      <c r="C886" s="653" t="s">
        <v>430</v>
      </c>
      <c r="D886" s="733" t="s">
        <v>1313</v>
      </c>
    </row>
    <row r="887" customFormat="false" ht="12.75" hidden="false" customHeight="false" outlineLevel="0" collapsed="false">
      <c r="C887" s="653" t="s">
        <v>430</v>
      </c>
      <c r="D887" s="733" t="s">
        <v>1314</v>
      </c>
    </row>
    <row r="888" customFormat="false" ht="12.75" hidden="false" customHeight="false" outlineLevel="0" collapsed="false">
      <c r="C888" s="653" t="s">
        <v>430</v>
      </c>
      <c r="D888" s="733" t="s">
        <v>1315</v>
      </c>
    </row>
    <row r="889" customFormat="false" ht="12.75" hidden="false" customHeight="false" outlineLevel="0" collapsed="false">
      <c r="C889" s="653" t="s">
        <v>430</v>
      </c>
      <c r="D889" s="733" t="s">
        <v>1316</v>
      </c>
    </row>
    <row r="890" customFormat="false" ht="12.75" hidden="false" customHeight="false" outlineLevel="0" collapsed="false">
      <c r="C890" s="653" t="s">
        <v>430</v>
      </c>
      <c r="D890" s="733" t="s">
        <v>1317</v>
      </c>
    </row>
    <row r="891" customFormat="false" ht="12.75" hidden="false" customHeight="false" outlineLevel="0" collapsed="false">
      <c r="C891" s="653" t="s">
        <v>430</v>
      </c>
      <c r="D891" s="733" t="s">
        <v>1318</v>
      </c>
    </row>
    <row r="892" customFormat="false" ht="12.75" hidden="false" customHeight="false" outlineLevel="0" collapsed="false">
      <c r="C892" s="653" t="s">
        <v>430</v>
      </c>
      <c r="D892" s="733" t="s">
        <v>1319</v>
      </c>
    </row>
    <row r="893" customFormat="false" ht="12.75" hidden="false" customHeight="false" outlineLevel="0" collapsed="false">
      <c r="C893" s="653" t="s">
        <v>430</v>
      </c>
      <c r="D893" s="733" t="s">
        <v>1320</v>
      </c>
    </row>
    <row r="894" customFormat="false" ht="12.75" hidden="false" customHeight="false" outlineLevel="0" collapsed="false">
      <c r="C894" s="653" t="s">
        <v>430</v>
      </c>
      <c r="D894" s="733" t="s">
        <v>1321</v>
      </c>
    </row>
    <row r="895" customFormat="false" ht="12.75" hidden="false" customHeight="false" outlineLevel="0" collapsed="false">
      <c r="C895" s="653" t="s">
        <v>430</v>
      </c>
      <c r="D895" s="733" t="s">
        <v>1322</v>
      </c>
    </row>
    <row r="896" customFormat="false" ht="12.75" hidden="false" customHeight="false" outlineLevel="0" collapsed="false">
      <c r="C896" s="653" t="s">
        <v>430</v>
      </c>
      <c r="D896" s="733" t="s">
        <v>1323</v>
      </c>
    </row>
    <row r="897" customFormat="false" ht="12.75" hidden="false" customHeight="false" outlineLevel="0" collapsed="false">
      <c r="C897" s="653" t="s">
        <v>430</v>
      </c>
      <c r="D897" s="733" t="s">
        <v>1324</v>
      </c>
    </row>
    <row r="898" customFormat="false" ht="12.75" hidden="false" customHeight="false" outlineLevel="0" collapsed="false">
      <c r="C898" s="653" t="s">
        <v>430</v>
      </c>
      <c r="D898" s="733" t="s">
        <v>1325</v>
      </c>
    </row>
    <row r="899" customFormat="false" ht="12.75" hidden="false" customHeight="false" outlineLevel="0" collapsed="false">
      <c r="C899" s="653" t="s">
        <v>430</v>
      </c>
      <c r="D899" s="733" t="s">
        <v>1326</v>
      </c>
    </row>
    <row r="900" customFormat="false" ht="12.75" hidden="false" customHeight="false" outlineLevel="0" collapsed="false">
      <c r="C900" s="653" t="s">
        <v>430</v>
      </c>
      <c r="D900" s="733" t="s">
        <v>1327</v>
      </c>
    </row>
    <row r="901" customFormat="false" ht="12.75" hidden="false" customHeight="false" outlineLevel="0" collapsed="false">
      <c r="C901" s="653" t="s">
        <v>430</v>
      </c>
      <c r="D901" s="733" t="s">
        <v>1328</v>
      </c>
    </row>
    <row r="902" customFormat="false" ht="12.75" hidden="false" customHeight="false" outlineLevel="0" collapsed="false">
      <c r="C902" s="653" t="s">
        <v>430</v>
      </c>
      <c r="D902" s="733" t="s">
        <v>601</v>
      </c>
    </row>
    <row r="903" customFormat="false" ht="12.75" hidden="false" customHeight="false" outlineLevel="0" collapsed="false">
      <c r="C903" s="653" t="s">
        <v>430</v>
      </c>
      <c r="D903" s="733" t="s">
        <v>1329</v>
      </c>
    </row>
    <row r="904" customFormat="false" ht="12.75" hidden="false" customHeight="false" outlineLevel="0" collapsed="false">
      <c r="C904" s="653" t="s">
        <v>430</v>
      </c>
      <c r="D904" s="733" t="s">
        <v>1330</v>
      </c>
    </row>
    <row r="905" customFormat="false" ht="12.75" hidden="false" customHeight="false" outlineLevel="0" collapsed="false">
      <c r="C905" s="653" t="s">
        <v>430</v>
      </c>
      <c r="D905" s="733" t="s">
        <v>1331</v>
      </c>
    </row>
    <row r="906" customFormat="false" ht="12.75" hidden="false" customHeight="false" outlineLevel="0" collapsed="false">
      <c r="C906" s="653" t="s">
        <v>430</v>
      </c>
      <c r="D906" s="733" t="s">
        <v>1332</v>
      </c>
    </row>
    <row r="907" customFormat="false" ht="12.75" hidden="false" customHeight="false" outlineLevel="0" collapsed="false">
      <c r="C907" s="653" t="s">
        <v>430</v>
      </c>
      <c r="D907" s="733" t="s">
        <v>1333</v>
      </c>
    </row>
    <row r="908" customFormat="false" ht="12.75" hidden="false" customHeight="false" outlineLevel="0" collapsed="false">
      <c r="C908" s="653" t="s">
        <v>430</v>
      </c>
      <c r="D908" s="733" t="s">
        <v>940</v>
      </c>
    </row>
    <row r="909" customFormat="false" ht="12.75" hidden="false" customHeight="false" outlineLevel="0" collapsed="false">
      <c r="C909" s="653" t="s">
        <v>430</v>
      </c>
      <c r="D909" s="733" t="s">
        <v>1334</v>
      </c>
    </row>
    <row r="910" customFormat="false" ht="12.75" hidden="false" customHeight="false" outlineLevel="0" collapsed="false">
      <c r="C910" s="653" t="s">
        <v>430</v>
      </c>
      <c r="D910" s="733" t="s">
        <v>1335</v>
      </c>
    </row>
    <row r="911" customFormat="false" ht="12.75" hidden="false" customHeight="false" outlineLevel="0" collapsed="false">
      <c r="C911" s="653" t="s">
        <v>430</v>
      </c>
      <c r="D911" s="733" t="s">
        <v>1336</v>
      </c>
    </row>
    <row r="912" customFormat="false" ht="12.75" hidden="false" customHeight="false" outlineLevel="0" collapsed="false">
      <c r="C912" s="653" t="s">
        <v>430</v>
      </c>
      <c r="D912" s="733" t="s">
        <v>1337</v>
      </c>
    </row>
    <row r="913" customFormat="false" ht="12.75" hidden="false" customHeight="false" outlineLevel="0" collapsed="false">
      <c r="C913" s="653" t="s">
        <v>430</v>
      </c>
      <c r="D913" s="733" t="s">
        <v>1338</v>
      </c>
    </row>
    <row r="914" customFormat="false" ht="12.75" hidden="false" customHeight="false" outlineLevel="0" collapsed="false">
      <c r="C914" s="653" t="s">
        <v>430</v>
      </c>
      <c r="D914" s="733" t="s">
        <v>1339</v>
      </c>
    </row>
    <row r="915" customFormat="false" ht="12.75" hidden="false" customHeight="false" outlineLevel="0" collapsed="false">
      <c r="C915" s="653" t="s">
        <v>430</v>
      </c>
      <c r="D915" s="733" t="s">
        <v>1340</v>
      </c>
    </row>
    <row r="916" customFormat="false" ht="12.75" hidden="false" customHeight="false" outlineLevel="0" collapsed="false">
      <c r="C916" s="653" t="s">
        <v>432</v>
      </c>
      <c r="D916" s="733" t="s">
        <v>1341</v>
      </c>
    </row>
    <row r="917" customFormat="false" ht="12.75" hidden="false" customHeight="false" outlineLevel="0" collapsed="false">
      <c r="C917" s="653" t="s">
        <v>432</v>
      </c>
      <c r="D917" s="733" t="s">
        <v>1342</v>
      </c>
    </row>
    <row r="918" customFormat="false" ht="12.75" hidden="false" customHeight="false" outlineLevel="0" collapsed="false">
      <c r="C918" s="653" t="s">
        <v>432</v>
      </c>
      <c r="D918" s="733" t="s">
        <v>1343</v>
      </c>
    </row>
    <row r="919" customFormat="false" ht="12.75" hidden="false" customHeight="false" outlineLevel="0" collapsed="false">
      <c r="C919" s="653" t="s">
        <v>432</v>
      </c>
      <c r="D919" s="733" t="s">
        <v>1344</v>
      </c>
    </row>
    <row r="920" customFormat="false" ht="12.75" hidden="false" customHeight="false" outlineLevel="0" collapsed="false">
      <c r="C920" s="653" t="s">
        <v>432</v>
      </c>
      <c r="D920" s="733" t="s">
        <v>1345</v>
      </c>
    </row>
    <row r="921" customFormat="false" ht="12.75" hidden="false" customHeight="false" outlineLevel="0" collapsed="false">
      <c r="C921" s="653" t="s">
        <v>432</v>
      </c>
      <c r="D921" s="733" t="s">
        <v>1346</v>
      </c>
    </row>
    <row r="922" customFormat="false" ht="12.75" hidden="false" customHeight="false" outlineLevel="0" collapsed="false">
      <c r="C922" s="653" t="s">
        <v>432</v>
      </c>
      <c r="D922" s="733" t="s">
        <v>1347</v>
      </c>
    </row>
    <row r="923" customFormat="false" ht="12.75" hidden="false" customHeight="false" outlineLevel="0" collapsed="false">
      <c r="C923" s="653" t="s">
        <v>432</v>
      </c>
      <c r="D923" s="733" t="s">
        <v>1348</v>
      </c>
    </row>
    <row r="924" customFormat="false" ht="12.75" hidden="false" customHeight="false" outlineLevel="0" collapsed="false">
      <c r="C924" s="653" t="s">
        <v>432</v>
      </c>
      <c r="D924" s="733" t="s">
        <v>1349</v>
      </c>
    </row>
    <row r="925" customFormat="false" ht="12.75" hidden="false" customHeight="false" outlineLevel="0" collapsed="false">
      <c r="C925" s="653" t="s">
        <v>432</v>
      </c>
      <c r="D925" s="733" t="s">
        <v>1350</v>
      </c>
    </row>
    <row r="926" customFormat="false" ht="12.75" hidden="false" customHeight="false" outlineLevel="0" collapsed="false">
      <c r="C926" s="653" t="s">
        <v>432</v>
      </c>
      <c r="D926" s="733" t="s">
        <v>1351</v>
      </c>
    </row>
    <row r="927" customFormat="false" ht="12.75" hidden="false" customHeight="false" outlineLevel="0" collapsed="false">
      <c r="C927" s="653" t="s">
        <v>432</v>
      </c>
      <c r="D927" s="733" t="s">
        <v>1352</v>
      </c>
    </row>
    <row r="928" customFormat="false" ht="12.75" hidden="false" customHeight="false" outlineLevel="0" collapsed="false">
      <c r="C928" s="653" t="s">
        <v>432</v>
      </c>
      <c r="D928" s="733" t="s">
        <v>1353</v>
      </c>
    </row>
    <row r="929" customFormat="false" ht="12.75" hidden="false" customHeight="false" outlineLevel="0" collapsed="false">
      <c r="C929" s="653" t="s">
        <v>432</v>
      </c>
      <c r="D929" s="733" t="s">
        <v>1354</v>
      </c>
    </row>
    <row r="930" customFormat="false" ht="12.75" hidden="false" customHeight="false" outlineLevel="0" collapsed="false">
      <c r="C930" s="653" t="s">
        <v>432</v>
      </c>
      <c r="D930" s="733" t="s">
        <v>1355</v>
      </c>
    </row>
    <row r="931" customFormat="false" ht="12.75" hidden="false" customHeight="false" outlineLevel="0" collapsed="false">
      <c r="C931" s="653" t="s">
        <v>432</v>
      </c>
      <c r="D931" s="733" t="s">
        <v>1356</v>
      </c>
    </row>
    <row r="932" customFormat="false" ht="12.75" hidden="false" customHeight="false" outlineLevel="0" collapsed="false">
      <c r="C932" s="653" t="s">
        <v>432</v>
      </c>
      <c r="D932" s="733" t="s">
        <v>1357</v>
      </c>
    </row>
    <row r="933" customFormat="false" ht="12.75" hidden="false" customHeight="false" outlineLevel="0" collapsed="false">
      <c r="C933" s="653" t="s">
        <v>432</v>
      </c>
      <c r="D933" s="733" t="s">
        <v>1358</v>
      </c>
    </row>
    <row r="934" customFormat="false" ht="12.75" hidden="false" customHeight="false" outlineLevel="0" collapsed="false">
      <c r="C934" s="653" t="s">
        <v>432</v>
      </c>
      <c r="D934" s="733" t="s">
        <v>1359</v>
      </c>
    </row>
    <row r="935" customFormat="false" ht="12.75" hidden="false" customHeight="false" outlineLevel="0" collapsed="false">
      <c r="C935" s="653" t="s">
        <v>432</v>
      </c>
      <c r="D935" s="733" t="s">
        <v>1360</v>
      </c>
    </row>
    <row r="936" customFormat="false" ht="12.75" hidden="false" customHeight="false" outlineLevel="0" collapsed="false">
      <c r="C936" s="653" t="s">
        <v>432</v>
      </c>
      <c r="D936" s="733" t="s">
        <v>1361</v>
      </c>
    </row>
    <row r="937" customFormat="false" ht="12.75" hidden="false" customHeight="false" outlineLevel="0" collapsed="false">
      <c r="C937" s="653" t="s">
        <v>432</v>
      </c>
      <c r="D937" s="733" t="s">
        <v>1362</v>
      </c>
    </row>
    <row r="938" customFormat="false" ht="12.75" hidden="false" customHeight="false" outlineLevel="0" collapsed="false">
      <c r="C938" s="653" t="s">
        <v>432</v>
      </c>
      <c r="D938" s="733" t="s">
        <v>1363</v>
      </c>
    </row>
    <row r="939" customFormat="false" ht="12.75" hidden="false" customHeight="false" outlineLevel="0" collapsed="false">
      <c r="C939" s="653" t="s">
        <v>432</v>
      </c>
      <c r="D939" s="733" t="s">
        <v>1364</v>
      </c>
    </row>
    <row r="940" customFormat="false" ht="12.75" hidden="false" customHeight="false" outlineLevel="0" collapsed="false">
      <c r="C940" s="653" t="s">
        <v>432</v>
      </c>
      <c r="D940" s="733" t="s">
        <v>1365</v>
      </c>
    </row>
    <row r="941" customFormat="false" ht="12.75" hidden="false" customHeight="false" outlineLevel="0" collapsed="false">
      <c r="C941" s="653" t="s">
        <v>432</v>
      </c>
      <c r="D941" s="733" t="s">
        <v>1366</v>
      </c>
    </row>
    <row r="942" customFormat="false" ht="12.75" hidden="false" customHeight="false" outlineLevel="0" collapsed="false">
      <c r="C942" s="653" t="s">
        <v>432</v>
      </c>
      <c r="D942" s="733" t="s">
        <v>1367</v>
      </c>
    </row>
    <row r="943" customFormat="false" ht="12.75" hidden="false" customHeight="false" outlineLevel="0" collapsed="false">
      <c r="C943" s="653" t="s">
        <v>432</v>
      </c>
      <c r="D943" s="733" t="s">
        <v>1368</v>
      </c>
    </row>
    <row r="944" customFormat="false" ht="12.75" hidden="false" customHeight="false" outlineLevel="0" collapsed="false">
      <c r="C944" s="653" t="s">
        <v>432</v>
      </c>
      <c r="D944" s="733" t="s">
        <v>1369</v>
      </c>
    </row>
    <row r="945" customFormat="false" ht="12.75" hidden="false" customHeight="false" outlineLevel="0" collapsed="false">
      <c r="C945" s="653" t="s">
        <v>432</v>
      </c>
      <c r="D945" s="733" t="s">
        <v>1370</v>
      </c>
    </row>
    <row r="946" customFormat="false" ht="12.75" hidden="false" customHeight="false" outlineLevel="0" collapsed="false">
      <c r="C946" s="653" t="s">
        <v>432</v>
      </c>
      <c r="D946" s="733" t="s">
        <v>1371</v>
      </c>
    </row>
    <row r="947" customFormat="false" ht="12.75" hidden="false" customHeight="false" outlineLevel="0" collapsed="false">
      <c r="C947" s="653" t="s">
        <v>432</v>
      </c>
      <c r="D947" s="733" t="s">
        <v>601</v>
      </c>
    </row>
    <row r="948" customFormat="false" ht="12.75" hidden="false" customHeight="false" outlineLevel="0" collapsed="false">
      <c r="C948" s="653" t="s">
        <v>432</v>
      </c>
      <c r="D948" s="733" t="s">
        <v>1372</v>
      </c>
    </row>
    <row r="949" customFormat="false" ht="12.75" hidden="false" customHeight="false" outlineLevel="0" collapsed="false">
      <c r="C949" s="653" t="s">
        <v>432</v>
      </c>
      <c r="D949" s="733" t="s">
        <v>1373</v>
      </c>
    </row>
    <row r="950" customFormat="false" ht="12.75" hidden="false" customHeight="false" outlineLevel="0" collapsed="false">
      <c r="C950" s="653" t="s">
        <v>432</v>
      </c>
      <c r="D950" s="733" t="s">
        <v>1374</v>
      </c>
    </row>
    <row r="951" customFormat="false" ht="12.75" hidden="false" customHeight="false" outlineLevel="0" collapsed="false">
      <c r="C951" s="653" t="s">
        <v>432</v>
      </c>
      <c r="D951" s="733" t="s">
        <v>1375</v>
      </c>
    </row>
    <row r="952" customFormat="false" ht="12.75" hidden="false" customHeight="false" outlineLevel="0" collapsed="false">
      <c r="C952" s="653" t="s">
        <v>432</v>
      </c>
      <c r="D952" s="733" t="s">
        <v>1376</v>
      </c>
    </row>
    <row r="953" customFormat="false" ht="12.75" hidden="false" customHeight="false" outlineLevel="0" collapsed="false">
      <c r="C953" s="653" t="s">
        <v>432</v>
      </c>
      <c r="D953" s="733" t="s">
        <v>1377</v>
      </c>
    </row>
    <row r="954" customFormat="false" ht="12.75" hidden="false" customHeight="false" outlineLevel="0" collapsed="false">
      <c r="C954" s="653" t="s">
        <v>432</v>
      </c>
      <c r="D954" s="733" t="s">
        <v>1378</v>
      </c>
    </row>
    <row r="955" customFormat="false" ht="12.75" hidden="false" customHeight="false" outlineLevel="0" collapsed="false">
      <c r="C955" s="653" t="s">
        <v>432</v>
      </c>
      <c r="D955" s="733" t="s">
        <v>1379</v>
      </c>
    </row>
    <row r="956" customFormat="false" ht="12.75" hidden="false" customHeight="false" outlineLevel="0" collapsed="false">
      <c r="C956" s="653" t="s">
        <v>432</v>
      </c>
      <c r="D956" s="733" t="s">
        <v>1380</v>
      </c>
    </row>
    <row r="957" customFormat="false" ht="12.75" hidden="false" customHeight="false" outlineLevel="0" collapsed="false">
      <c r="C957" s="653" t="s">
        <v>432</v>
      </c>
      <c r="D957" s="733" t="s">
        <v>1381</v>
      </c>
    </row>
    <row r="958" customFormat="false" ht="12.75" hidden="false" customHeight="false" outlineLevel="0" collapsed="false">
      <c r="C958" s="653" t="s">
        <v>434</v>
      </c>
      <c r="D958" s="733" t="s">
        <v>1382</v>
      </c>
    </row>
    <row r="959" customFormat="false" ht="12.75" hidden="false" customHeight="false" outlineLevel="0" collapsed="false">
      <c r="C959" s="653" t="s">
        <v>434</v>
      </c>
      <c r="D959" s="733" t="s">
        <v>1383</v>
      </c>
    </row>
    <row r="960" customFormat="false" ht="12.75" hidden="false" customHeight="false" outlineLevel="0" collapsed="false">
      <c r="C960" s="653" t="s">
        <v>434</v>
      </c>
      <c r="D960" s="733" t="s">
        <v>1384</v>
      </c>
    </row>
    <row r="961" customFormat="false" ht="12.75" hidden="false" customHeight="false" outlineLevel="0" collapsed="false">
      <c r="C961" s="653" t="s">
        <v>434</v>
      </c>
      <c r="D961" s="733" t="s">
        <v>1385</v>
      </c>
    </row>
    <row r="962" customFormat="false" ht="12.75" hidden="false" customHeight="false" outlineLevel="0" collapsed="false">
      <c r="C962" s="653" t="s">
        <v>434</v>
      </c>
      <c r="D962" s="733" t="s">
        <v>1386</v>
      </c>
    </row>
    <row r="963" customFormat="false" ht="12.75" hidden="false" customHeight="false" outlineLevel="0" collapsed="false">
      <c r="C963" s="653" t="s">
        <v>434</v>
      </c>
      <c r="D963" s="733" t="s">
        <v>1387</v>
      </c>
    </row>
    <row r="964" customFormat="false" ht="12.75" hidden="false" customHeight="false" outlineLevel="0" collapsed="false">
      <c r="C964" s="653" t="s">
        <v>434</v>
      </c>
      <c r="D964" s="733" t="s">
        <v>1388</v>
      </c>
    </row>
    <row r="965" customFormat="false" ht="12.75" hidden="false" customHeight="false" outlineLevel="0" collapsed="false">
      <c r="C965" s="653" t="s">
        <v>434</v>
      </c>
      <c r="D965" s="733" t="s">
        <v>1389</v>
      </c>
    </row>
    <row r="966" customFormat="false" ht="12.75" hidden="false" customHeight="false" outlineLevel="0" collapsed="false">
      <c r="C966" s="653" t="s">
        <v>434</v>
      </c>
      <c r="D966" s="733" t="s">
        <v>1390</v>
      </c>
    </row>
    <row r="967" customFormat="false" ht="12.75" hidden="false" customHeight="false" outlineLevel="0" collapsed="false">
      <c r="C967" s="653" t="s">
        <v>434</v>
      </c>
      <c r="D967" s="733" t="s">
        <v>1391</v>
      </c>
    </row>
    <row r="968" customFormat="false" ht="12.75" hidden="false" customHeight="false" outlineLevel="0" collapsed="false">
      <c r="C968" s="653" t="s">
        <v>434</v>
      </c>
      <c r="D968" s="733" t="s">
        <v>1392</v>
      </c>
    </row>
    <row r="969" customFormat="false" ht="12.75" hidden="false" customHeight="false" outlineLevel="0" collapsed="false">
      <c r="C969" s="653" t="s">
        <v>434</v>
      </c>
      <c r="D969" s="733" t="s">
        <v>1393</v>
      </c>
    </row>
    <row r="970" customFormat="false" ht="12.75" hidden="false" customHeight="false" outlineLevel="0" collapsed="false">
      <c r="C970" s="653" t="s">
        <v>434</v>
      </c>
      <c r="D970" s="733" t="s">
        <v>1394</v>
      </c>
    </row>
    <row r="971" customFormat="false" ht="12.75" hidden="false" customHeight="false" outlineLevel="0" collapsed="false">
      <c r="C971" s="653" t="s">
        <v>434</v>
      </c>
      <c r="D971" s="733" t="s">
        <v>1395</v>
      </c>
    </row>
    <row r="972" customFormat="false" ht="12.75" hidden="false" customHeight="false" outlineLevel="0" collapsed="false">
      <c r="C972" s="653" t="s">
        <v>434</v>
      </c>
      <c r="D972" s="733" t="s">
        <v>1396</v>
      </c>
    </row>
    <row r="973" customFormat="false" ht="12.75" hidden="false" customHeight="false" outlineLevel="0" collapsed="false">
      <c r="C973" s="653" t="s">
        <v>434</v>
      </c>
      <c r="D973" s="733" t="s">
        <v>1397</v>
      </c>
    </row>
    <row r="974" customFormat="false" ht="12.75" hidden="false" customHeight="false" outlineLevel="0" collapsed="false">
      <c r="C974" s="653" t="s">
        <v>434</v>
      </c>
      <c r="D974" s="733" t="s">
        <v>1398</v>
      </c>
    </row>
    <row r="975" customFormat="false" ht="12.75" hidden="false" customHeight="false" outlineLevel="0" collapsed="false">
      <c r="C975" s="653" t="s">
        <v>434</v>
      </c>
      <c r="D975" s="733" t="s">
        <v>1399</v>
      </c>
    </row>
    <row r="976" customFormat="false" ht="12.75" hidden="false" customHeight="false" outlineLevel="0" collapsed="false">
      <c r="C976" s="653" t="s">
        <v>434</v>
      </c>
      <c r="D976" s="733" t="s">
        <v>1400</v>
      </c>
    </row>
    <row r="977" customFormat="false" ht="12.75" hidden="false" customHeight="false" outlineLevel="0" collapsed="false">
      <c r="C977" s="653" t="s">
        <v>434</v>
      </c>
      <c r="D977" s="733" t="s">
        <v>1401</v>
      </c>
    </row>
    <row r="978" customFormat="false" ht="12.75" hidden="false" customHeight="false" outlineLevel="0" collapsed="false">
      <c r="C978" s="653" t="s">
        <v>434</v>
      </c>
      <c r="D978" s="733" t="s">
        <v>1402</v>
      </c>
    </row>
    <row r="979" customFormat="false" ht="12.75" hidden="false" customHeight="false" outlineLevel="0" collapsed="false">
      <c r="C979" s="653" t="s">
        <v>434</v>
      </c>
      <c r="D979" s="733" t="s">
        <v>1403</v>
      </c>
    </row>
    <row r="980" customFormat="false" ht="12.75" hidden="false" customHeight="false" outlineLevel="0" collapsed="false">
      <c r="C980" s="653" t="s">
        <v>434</v>
      </c>
      <c r="D980" s="733" t="s">
        <v>1404</v>
      </c>
    </row>
    <row r="981" customFormat="false" ht="12.75" hidden="false" customHeight="false" outlineLevel="0" collapsed="false">
      <c r="C981" s="653" t="s">
        <v>434</v>
      </c>
      <c r="D981" s="733" t="s">
        <v>1405</v>
      </c>
    </row>
    <row r="982" customFormat="false" ht="12.75" hidden="false" customHeight="false" outlineLevel="0" collapsed="false">
      <c r="C982" s="653" t="s">
        <v>434</v>
      </c>
      <c r="D982" s="733" t="s">
        <v>1406</v>
      </c>
    </row>
    <row r="983" customFormat="false" ht="12.75" hidden="false" customHeight="false" outlineLevel="0" collapsed="false">
      <c r="C983" s="653" t="s">
        <v>434</v>
      </c>
      <c r="D983" s="733" t="s">
        <v>1407</v>
      </c>
    </row>
    <row r="984" customFormat="false" ht="12.75" hidden="false" customHeight="false" outlineLevel="0" collapsed="false">
      <c r="C984" s="653" t="s">
        <v>434</v>
      </c>
      <c r="D984" s="733" t="s">
        <v>1408</v>
      </c>
    </row>
    <row r="985" customFormat="false" ht="12.75" hidden="false" customHeight="false" outlineLevel="0" collapsed="false">
      <c r="C985" s="653" t="s">
        <v>434</v>
      </c>
      <c r="D985" s="733" t="s">
        <v>1409</v>
      </c>
    </row>
    <row r="986" customFormat="false" ht="12.75" hidden="false" customHeight="false" outlineLevel="0" collapsed="false">
      <c r="C986" s="653" t="s">
        <v>434</v>
      </c>
      <c r="D986" s="733" t="s">
        <v>1410</v>
      </c>
    </row>
    <row r="987" customFormat="false" ht="12.75" hidden="false" customHeight="false" outlineLevel="0" collapsed="false">
      <c r="C987" s="653" t="s">
        <v>434</v>
      </c>
      <c r="D987" s="733" t="s">
        <v>594</v>
      </c>
    </row>
    <row r="988" customFormat="false" ht="12.75" hidden="false" customHeight="false" outlineLevel="0" collapsed="false">
      <c r="C988" s="653" t="s">
        <v>434</v>
      </c>
      <c r="D988" s="733" t="s">
        <v>1411</v>
      </c>
    </row>
    <row r="989" customFormat="false" ht="12.75" hidden="false" customHeight="false" outlineLevel="0" collapsed="false">
      <c r="C989" s="653" t="s">
        <v>434</v>
      </c>
      <c r="D989" s="733" t="s">
        <v>1412</v>
      </c>
    </row>
    <row r="990" customFormat="false" ht="12.75" hidden="false" customHeight="false" outlineLevel="0" collapsed="false">
      <c r="C990" s="653" t="s">
        <v>434</v>
      </c>
      <c r="D990" s="733" t="s">
        <v>1413</v>
      </c>
    </row>
    <row r="991" customFormat="false" ht="12.75" hidden="false" customHeight="false" outlineLevel="0" collapsed="false">
      <c r="C991" s="653" t="s">
        <v>434</v>
      </c>
      <c r="D991" s="733" t="s">
        <v>1414</v>
      </c>
    </row>
    <row r="992" customFormat="false" ht="12.75" hidden="false" customHeight="false" outlineLevel="0" collapsed="false">
      <c r="C992" s="653" t="s">
        <v>434</v>
      </c>
      <c r="D992" s="733" t="s">
        <v>479</v>
      </c>
    </row>
    <row r="993" customFormat="false" ht="12.75" hidden="false" customHeight="false" outlineLevel="0" collapsed="false">
      <c r="C993" s="653" t="s">
        <v>436</v>
      </c>
      <c r="D993" s="733" t="s">
        <v>1415</v>
      </c>
    </row>
    <row r="994" customFormat="false" ht="12.75" hidden="false" customHeight="false" outlineLevel="0" collapsed="false">
      <c r="C994" s="653" t="s">
        <v>436</v>
      </c>
      <c r="D994" s="733" t="s">
        <v>1416</v>
      </c>
    </row>
    <row r="995" customFormat="false" ht="12.75" hidden="false" customHeight="false" outlineLevel="0" collapsed="false">
      <c r="C995" s="653" t="s">
        <v>436</v>
      </c>
      <c r="D995" s="733" t="s">
        <v>1417</v>
      </c>
    </row>
    <row r="996" customFormat="false" ht="12.75" hidden="false" customHeight="false" outlineLevel="0" collapsed="false">
      <c r="C996" s="653" t="s">
        <v>436</v>
      </c>
      <c r="D996" s="733" t="s">
        <v>1418</v>
      </c>
    </row>
    <row r="997" customFormat="false" ht="12.75" hidden="false" customHeight="false" outlineLevel="0" collapsed="false">
      <c r="C997" s="653" t="s">
        <v>436</v>
      </c>
      <c r="D997" s="733" t="s">
        <v>1419</v>
      </c>
    </row>
    <row r="998" customFormat="false" ht="12.75" hidden="false" customHeight="false" outlineLevel="0" collapsed="false">
      <c r="C998" s="653" t="s">
        <v>436</v>
      </c>
      <c r="D998" s="733" t="s">
        <v>1420</v>
      </c>
    </row>
    <row r="999" customFormat="false" ht="12.75" hidden="false" customHeight="false" outlineLevel="0" collapsed="false">
      <c r="C999" s="653" t="s">
        <v>436</v>
      </c>
      <c r="D999" s="733" t="s">
        <v>1421</v>
      </c>
    </row>
    <row r="1000" customFormat="false" ht="12.75" hidden="false" customHeight="false" outlineLevel="0" collapsed="false">
      <c r="C1000" s="653" t="s">
        <v>436</v>
      </c>
      <c r="D1000" s="733" t="s">
        <v>1422</v>
      </c>
    </row>
    <row r="1001" customFormat="false" ht="12.75" hidden="false" customHeight="false" outlineLevel="0" collapsed="false">
      <c r="C1001" s="653" t="s">
        <v>436</v>
      </c>
      <c r="D1001" s="733" t="s">
        <v>1423</v>
      </c>
    </row>
    <row r="1002" customFormat="false" ht="12.75" hidden="false" customHeight="false" outlineLevel="0" collapsed="false">
      <c r="C1002" s="653" t="s">
        <v>436</v>
      </c>
      <c r="D1002" s="733" t="s">
        <v>1424</v>
      </c>
    </row>
    <row r="1003" customFormat="false" ht="12.75" hidden="false" customHeight="false" outlineLevel="0" collapsed="false">
      <c r="C1003" s="653" t="s">
        <v>436</v>
      </c>
      <c r="D1003" s="733" t="s">
        <v>1425</v>
      </c>
    </row>
    <row r="1004" customFormat="false" ht="12.75" hidden="false" customHeight="false" outlineLevel="0" collapsed="false">
      <c r="C1004" s="653" t="s">
        <v>436</v>
      </c>
      <c r="D1004" s="733" t="s">
        <v>1426</v>
      </c>
    </row>
    <row r="1005" customFormat="false" ht="12.75" hidden="false" customHeight="false" outlineLevel="0" collapsed="false">
      <c r="C1005" s="653" t="s">
        <v>436</v>
      </c>
      <c r="D1005" s="733" t="s">
        <v>1427</v>
      </c>
    </row>
    <row r="1006" customFormat="false" ht="12.75" hidden="false" customHeight="false" outlineLevel="0" collapsed="false">
      <c r="C1006" s="653" t="s">
        <v>436</v>
      </c>
      <c r="D1006" s="733" t="s">
        <v>1428</v>
      </c>
    </row>
    <row r="1007" customFormat="false" ht="12.75" hidden="false" customHeight="false" outlineLevel="0" collapsed="false">
      <c r="C1007" s="653" t="s">
        <v>436</v>
      </c>
      <c r="D1007" s="733" t="s">
        <v>1429</v>
      </c>
    </row>
    <row r="1008" customFormat="false" ht="12.75" hidden="false" customHeight="false" outlineLevel="0" collapsed="false">
      <c r="C1008" s="653" t="s">
        <v>436</v>
      </c>
      <c r="D1008" s="733" t="s">
        <v>1430</v>
      </c>
    </row>
    <row r="1009" customFormat="false" ht="12.75" hidden="false" customHeight="false" outlineLevel="0" collapsed="false">
      <c r="C1009" s="653" t="s">
        <v>436</v>
      </c>
      <c r="D1009" s="733" t="s">
        <v>1431</v>
      </c>
    </row>
    <row r="1010" customFormat="false" ht="12.75" hidden="false" customHeight="false" outlineLevel="0" collapsed="false">
      <c r="C1010" s="653" t="s">
        <v>436</v>
      </c>
      <c r="D1010" s="733" t="s">
        <v>1432</v>
      </c>
    </row>
    <row r="1011" customFormat="false" ht="12.75" hidden="false" customHeight="false" outlineLevel="0" collapsed="false">
      <c r="C1011" s="653" t="s">
        <v>436</v>
      </c>
      <c r="D1011" s="733" t="s">
        <v>1433</v>
      </c>
    </row>
    <row r="1012" customFormat="false" ht="12.75" hidden="false" customHeight="false" outlineLevel="0" collapsed="false">
      <c r="C1012" s="653" t="s">
        <v>436</v>
      </c>
      <c r="D1012" s="733" t="s">
        <v>1434</v>
      </c>
    </row>
    <row r="1013" customFormat="false" ht="12.75" hidden="false" customHeight="false" outlineLevel="0" collapsed="false">
      <c r="C1013" s="653" t="s">
        <v>436</v>
      </c>
      <c r="D1013" s="733" t="s">
        <v>1435</v>
      </c>
    </row>
    <row r="1014" customFormat="false" ht="12.75" hidden="false" customHeight="false" outlineLevel="0" collapsed="false">
      <c r="C1014" s="653" t="s">
        <v>436</v>
      </c>
      <c r="D1014" s="733" t="s">
        <v>1436</v>
      </c>
    </row>
    <row r="1015" customFormat="false" ht="12.75" hidden="false" customHeight="false" outlineLevel="0" collapsed="false">
      <c r="C1015" s="653" t="s">
        <v>436</v>
      </c>
      <c r="D1015" s="733" t="s">
        <v>1437</v>
      </c>
    </row>
    <row r="1016" customFormat="false" ht="12.75" hidden="false" customHeight="false" outlineLevel="0" collapsed="false">
      <c r="C1016" s="653" t="s">
        <v>436</v>
      </c>
      <c r="D1016" s="733" t="s">
        <v>1438</v>
      </c>
    </row>
    <row r="1017" customFormat="false" ht="12.75" hidden="false" customHeight="false" outlineLevel="0" collapsed="false">
      <c r="C1017" s="653" t="s">
        <v>436</v>
      </c>
      <c r="D1017" s="733" t="s">
        <v>1439</v>
      </c>
    </row>
    <row r="1018" customFormat="false" ht="12.75" hidden="false" customHeight="false" outlineLevel="0" collapsed="false">
      <c r="C1018" s="653" t="s">
        <v>436</v>
      </c>
      <c r="D1018" s="733" t="s">
        <v>1440</v>
      </c>
    </row>
    <row r="1019" customFormat="false" ht="12.75" hidden="false" customHeight="false" outlineLevel="0" collapsed="false">
      <c r="C1019" s="653" t="s">
        <v>436</v>
      </c>
      <c r="D1019" s="733" t="s">
        <v>1441</v>
      </c>
    </row>
    <row r="1020" customFormat="false" ht="12.75" hidden="false" customHeight="false" outlineLevel="0" collapsed="false">
      <c r="C1020" s="653" t="s">
        <v>436</v>
      </c>
      <c r="D1020" s="733" t="s">
        <v>1442</v>
      </c>
    </row>
    <row r="1021" customFormat="false" ht="12.75" hidden="false" customHeight="false" outlineLevel="0" collapsed="false">
      <c r="C1021" s="653" t="s">
        <v>436</v>
      </c>
      <c r="D1021" s="733" t="s">
        <v>1443</v>
      </c>
    </row>
    <row r="1022" customFormat="false" ht="12.75" hidden="false" customHeight="false" outlineLevel="0" collapsed="false">
      <c r="C1022" s="653" t="s">
        <v>436</v>
      </c>
      <c r="D1022" s="733" t="s">
        <v>1444</v>
      </c>
    </row>
    <row r="1023" customFormat="false" ht="12.75" hidden="false" customHeight="false" outlineLevel="0" collapsed="false">
      <c r="C1023" s="653" t="s">
        <v>436</v>
      </c>
      <c r="D1023" s="733" t="s">
        <v>1445</v>
      </c>
    </row>
    <row r="1024" customFormat="false" ht="12.75" hidden="false" customHeight="false" outlineLevel="0" collapsed="false">
      <c r="C1024" s="653" t="s">
        <v>436</v>
      </c>
      <c r="D1024" s="733" t="s">
        <v>1446</v>
      </c>
    </row>
    <row r="1025" customFormat="false" ht="12.75" hidden="false" customHeight="false" outlineLevel="0" collapsed="false">
      <c r="C1025" s="653" t="s">
        <v>436</v>
      </c>
      <c r="D1025" s="733" t="s">
        <v>1447</v>
      </c>
    </row>
    <row r="1026" customFormat="false" ht="12.75" hidden="false" customHeight="false" outlineLevel="0" collapsed="false">
      <c r="C1026" s="653" t="s">
        <v>436</v>
      </c>
      <c r="D1026" s="733" t="s">
        <v>1448</v>
      </c>
    </row>
    <row r="1027" customFormat="false" ht="12.75" hidden="false" customHeight="false" outlineLevel="0" collapsed="false">
      <c r="C1027" s="653" t="s">
        <v>436</v>
      </c>
      <c r="D1027" s="733" t="s">
        <v>1449</v>
      </c>
    </row>
    <row r="1028" customFormat="false" ht="12.75" hidden="false" customHeight="false" outlineLevel="0" collapsed="false">
      <c r="C1028" s="653" t="s">
        <v>436</v>
      </c>
      <c r="D1028" s="733" t="s">
        <v>1450</v>
      </c>
    </row>
    <row r="1029" customFormat="false" ht="12.75" hidden="false" customHeight="false" outlineLevel="0" collapsed="false">
      <c r="C1029" s="653" t="s">
        <v>436</v>
      </c>
      <c r="D1029" s="733" t="s">
        <v>1451</v>
      </c>
    </row>
    <row r="1030" customFormat="false" ht="12.75" hidden="false" customHeight="false" outlineLevel="0" collapsed="false">
      <c r="C1030" s="653" t="s">
        <v>436</v>
      </c>
      <c r="D1030" s="733" t="s">
        <v>1452</v>
      </c>
    </row>
    <row r="1031" customFormat="false" ht="12.75" hidden="false" customHeight="false" outlineLevel="0" collapsed="false">
      <c r="C1031" s="653" t="s">
        <v>436</v>
      </c>
      <c r="D1031" s="733" t="s">
        <v>1453</v>
      </c>
    </row>
    <row r="1032" customFormat="false" ht="12.75" hidden="false" customHeight="false" outlineLevel="0" collapsed="false">
      <c r="C1032" s="653" t="s">
        <v>436</v>
      </c>
      <c r="D1032" s="733" t="s">
        <v>1454</v>
      </c>
    </row>
    <row r="1033" customFormat="false" ht="12.75" hidden="false" customHeight="false" outlineLevel="0" collapsed="false">
      <c r="C1033" s="653" t="s">
        <v>436</v>
      </c>
      <c r="D1033" s="733" t="s">
        <v>1455</v>
      </c>
    </row>
    <row r="1034" customFormat="false" ht="12.75" hidden="false" customHeight="false" outlineLevel="0" collapsed="false">
      <c r="C1034" s="653" t="s">
        <v>436</v>
      </c>
      <c r="D1034" s="733" t="s">
        <v>1456</v>
      </c>
    </row>
    <row r="1035" customFormat="false" ht="12.75" hidden="false" customHeight="false" outlineLevel="0" collapsed="false">
      <c r="C1035" s="653" t="s">
        <v>436</v>
      </c>
      <c r="D1035" s="733" t="s">
        <v>1457</v>
      </c>
    </row>
    <row r="1036" customFormat="false" ht="12.75" hidden="false" customHeight="false" outlineLevel="0" collapsed="false">
      <c r="C1036" s="653" t="s">
        <v>436</v>
      </c>
      <c r="D1036" s="733" t="s">
        <v>1458</v>
      </c>
    </row>
    <row r="1037" customFormat="false" ht="12.75" hidden="false" customHeight="false" outlineLevel="0" collapsed="false">
      <c r="C1037" s="653" t="s">
        <v>436</v>
      </c>
      <c r="D1037" s="733" t="s">
        <v>1459</v>
      </c>
    </row>
    <row r="1038" customFormat="false" ht="12.75" hidden="false" customHeight="false" outlineLevel="0" collapsed="false">
      <c r="C1038" s="653" t="s">
        <v>436</v>
      </c>
      <c r="D1038" s="733" t="s">
        <v>1460</v>
      </c>
    </row>
    <row r="1039" customFormat="false" ht="12.75" hidden="false" customHeight="false" outlineLevel="0" collapsed="false">
      <c r="C1039" s="653" t="s">
        <v>436</v>
      </c>
      <c r="D1039" s="733" t="s">
        <v>1461</v>
      </c>
    </row>
    <row r="1040" customFormat="false" ht="12.75" hidden="false" customHeight="false" outlineLevel="0" collapsed="false">
      <c r="C1040" s="653" t="s">
        <v>436</v>
      </c>
      <c r="D1040" s="733" t="s">
        <v>1462</v>
      </c>
    </row>
    <row r="1041" customFormat="false" ht="12.75" hidden="false" customHeight="false" outlineLevel="0" collapsed="false">
      <c r="C1041" s="653" t="s">
        <v>436</v>
      </c>
      <c r="D1041" s="733" t="s">
        <v>1237</v>
      </c>
    </row>
    <row r="1042" customFormat="false" ht="12.75" hidden="false" customHeight="false" outlineLevel="0" collapsed="false">
      <c r="C1042" s="653" t="s">
        <v>436</v>
      </c>
      <c r="D1042" s="733" t="s">
        <v>1463</v>
      </c>
    </row>
    <row r="1043" customFormat="false" ht="12.75" hidden="false" customHeight="false" outlineLevel="0" collapsed="false">
      <c r="C1043" s="653" t="s">
        <v>436</v>
      </c>
      <c r="D1043" s="733" t="s">
        <v>1464</v>
      </c>
    </row>
    <row r="1044" customFormat="false" ht="12.75" hidden="false" customHeight="false" outlineLevel="0" collapsed="false">
      <c r="C1044" s="653" t="s">
        <v>436</v>
      </c>
      <c r="D1044" s="733" t="s">
        <v>1465</v>
      </c>
    </row>
    <row r="1045" customFormat="false" ht="12.75" hidden="false" customHeight="false" outlineLevel="0" collapsed="false">
      <c r="C1045" s="653" t="s">
        <v>436</v>
      </c>
      <c r="D1045" s="733" t="s">
        <v>1466</v>
      </c>
    </row>
    <row r="1046" customFormat="false" ht="12.75" hidden="false" customHeight="false" outlineLevel="0" collapsed="false">
      <c r="C1046" s="653" t="s">
        <v>436</v>
      </c>
      <c r="D1046" s="733" t="s">
        <v>1467</v>
      </c>
    </row>
    <row r="1047" customFormat="false" ht="12.75" hidden="false" customHeight="false" outlineLevel="0" collapsed="false">
      <c r="C1047" s="653" t="s">
        <v>438</v>
      </c>
      <c r="D1047" s="733" t="s">
        <v>1468</v>
      </c>
    </row>
    <row r="1048" customFormat="false" ht="12.75" hidden="false" customHeight="false" outlineLevel="0" collapsed="false">
      <c r="C1048" s="653" t="s">
        <v>438</v>
      </c>
      <c r="D1048" s="733" t="s">
        <v>1469</v>
      </c>
    </row>
    <row r="1049" customFormat="false" ht="12.75" hidden="false" customHeight="false" outlineLevel="0" collapsed="false">
      <c r="C1049" s="653" t="s">
        <v>438</v>
      </c>
      <c r="D1049" s="733" t="s">
        <v>1470</v>
      </c>
    </row>
    <row r="1050" customFormat="false" ht="12.75" hidden="false" customHeight="false" outlineLevel="0" collapsed="false">
      <c r="C1050" s="653" t="s">
        <v>438</v>
      </c>
      <c r="D1050" s="733" t="s">
        <v>1471</v>
      </c>
    </row>
    <row r="1051" customFormat="false" ht="12.75" hidden="false" customHeight="false" outlineLevel="0" collapsed="false">
      <c r="C1051" s="653" t="s">
        <v>438</v>
      </c>
      <c r="D1051" s="733" t="s">
        <v>1472</v>
      </c>
    </row>
    <row r="1052" customFormat="false" ht="12.75" hidden="false" customHeight="false" outlineLevel="0" collapsed="false">
      <c r="C1052" s="653" t="s">
        <v>438</v>
      </c>
      <c r="D1052" s="733" t="s">
        <v>1473</v>
      </c>
    </row>
    <row r="1053" customFormat="false" ht="12.75" hidden="false" customHeight="false" outlineLevel="0" collapsed="false">
      <c r="C1053" s="653" t="s">
        <v>438</v>
      </c>
      <c r="D1053" s="733" t="s">
        <v>1474</v>
      </c>
    </row>
    <row r="1054" customFormat="false" ht="12.75" hidden="false" customHeight="false" outlineLevel="0" collapsed="false">
      <c r="C1054" s="653" t="s">
        <v>438</v>
      </c>
      <c r="D1054" s="733" t="s">
        <v>1475</v>
      </c>
    </row>
    <row r="1055" customFormat="false" ht="12.75" hidden="false" customHeight="false" outlineLevel="0" collapsed="false">
      <c r="C1055" s="653" t="s">
        <v>438</v>
      </c>
      <c r="D1055" s="733" t="s">
        <v>1476</v>
      </c>
    </row>
    <row r="1056" customFormat="false" ht="12.75" hidden="false" customHeight="false" outlineLevel="0" collapsed="false">
      <c r="C1056" s="653" t="s">
        <v>438</v>
      </c>
      <c r="D1056" s="733" t="s">
        <v>1477</v>
      </c>
    </row>
    <row r="1057" customFormat="false" ht="12.75" hidden="false" customHeight="false" outlineLevel="0" collapsed="false">
      <c r="C1057" s="653" t="s">
        <v>438</v>
      </c>
      <c r="D1057" s="733" t="s">
        <v>1478</v>
      </c>
    </row>
    <row r="1058" customFormat="false" ht="12.75" hidden="false" customHeight="false" outlineLevel="0" collapsed="false">
      <c r="C1058" s="653" t="s">
        <v>438</v>
      </c>
      <c r="D1058" s="733" t="s">
        <v>1479</v>
      </c>
    </row>
    <row r="1059" customFormat="false" ht="12.75" hidden="false" customHeight="false" outlineLevel="0" collapsed="false">
      <c r="C1059" s="653" t="s">
        <v>438</v>
      </c>
      <c r="D1059" s="733" t="s">
        <v>1480</v>
      </c>
    </row>
    <row r="1060" customFormat="false" ht="12.75" hidden="false" customHeight="false" outlineLevel="0" collapsed="false">
      <c r="C1060" s="653" t="s">
        <v>438</v>
      </c>
      <c r="D1060" s="733" t="s">
        <v>1481</v>
      </c>
    </row>
    <row r="1061" customFormat="false" ht="12.75" hidden="false" customHeight="false" outlineLevel="0" collapsed="false">
      <c r="C1061" s="653" t="s">
        <v>438</v>
      </c>
      <c r="D1061" s="733" t="s">
        <v>1482</v>
      </c>
    </row>
    <row r="1062" customFormat="false" ht="12.75" hidden="false" customHeight="false" outlineLevel="0" collapsed="false">
      <c r="C1062" s="653" t="s">
        <v>438</v>
      </c>
      <c r="D1062" s="733" t="s">
        <v>1483</v>
      </c>
    </row>
    <row r="1063" customFormat="false" ht="12.75" hidden="false" customHeight="false" outlineLevel="0" collapsed="false">
      <c r="C1063" s="653" t="s">
        <v>438</v>
      </c>
      <c r="D1063" s="733" t="s">
        <v>1484</v>
      </c>
    </row>
    <row r="1064" customFormat="false" ht="12.75" hidden="false" customHeight="false" outlineLevel="0" collapsed="false">
      <c r="C1064" s="653" t="s">
        <v>438</v>
      </c>
      <c r="D1064" s="733" t="s">
        <v>773</v>
      </c>
    </row>
    <row r="1065" customFormat="false" ht="12.75" hidden="false" customHeight="false" outlineLevel="0" collapsed="false">
      <c r="C1065" s="653" t="s">
        <v>438</v>
      </c>
      <c r="D1065" s="733" t="s">
        <v>1485</v>
      </c>
    </row>
    <row r="1066" customFormat="false" ht="12.75" hidden="false" customHeight="false" outlineLevel="0" collapsed="false">
      <c r="C1066" s="653" t="s">
        <v>438</v>
      </c>
      <c r="D1066" s="733" t="s">
        <v>1486</v>
      </c>
    </row>
    <row r="1067" customFormat="false" ht="12.75" hidden="false" customHeight="false" outlineLevel="0" collapsed="false">
      <c r="C1067" s="653" t="s">
        <v>438</v>
      </c>
      <c r="D1067" s="733" t="s">
        <v>947</v>
      </c>
    </row>
    <row r="1068" customFormat="false" ht="12.75" hidden="false" customHeight="false" outlineLevel="0" collapsed="false">
      <c r="C1068" s="653" t="s">
        <v>438</v>
      </c>
      <c r="D1068" s="733" t="s">
        <v>1487</v>
      </c>
    </row>
    <row r="1069" customFormat="false" ht="12.75" hidden="false" customHeight="false" outlineLevel="0" collapsed="false">
      <c r="C1069" s="653" t="s">
        <v>438</v>
      </c>
      <c r="D1069" s="733" t="s">
        <v>1488</v>
      </c>
    </row>
    <row r="1070" customFormat="false" ht="12.75" hidden="false" customHeight="false" outlineLevel="0" collapsed="false">
      <c r="C1070" s="653" t="s">
        <v>438</v>
      </c>
      <c r="D1070" s="733" t="s">
        <v>1489</v>
      </c>
    </row>
    <row r="1071" customFormat="false" ht="12.75" hidden="false" customHeight="false" outlineLevel="0" collapsed="false">
      <c r="C1071" s="653" t="s">
        <v>438</v>
      </c>
      <c r="D1071" s="733" t="s">
        <v>1490</v>
      </c>
    </row>
    <row r="1072" customFormat="false" ht="12.75" hidden="false" customHeight="false" outlineLevel="0" collapsed="false">
      <c r="C1072" s="653" t="s">
        <v>438</v>
      </c>
      <c r="D1072" s="733" t="s">
        <v>1491</v>
      </c>
    </row>
    <row r="1073" customFormat="false" ht="12.75" hidden="false" customHeight="false" outlineLevel="0" collapsed="false">
      <c r="C1073" s="653" t="s">
        <v>438</v>
      </c>
      <c r="D1073" s="733" t="s">
        <v>1492</v>
      </c>
    </row>
    <row r="1074" customFormat="false" ht="12.75" hidden="false" customHeight="false" outlineLevel="0" collapsed="false">
      <c r="C1074" s="653" t="s">
        <v>438</v>
      </c>
      <c r="D1074" s="733" t="s">
        <v>1493</v>
      </c>
    </row>
    <row r="1075" customFormat="false" ht="12.75" hidden="false" customHeight="false" outlineLevel="0" collapsed="false">
      <c r="C1075" s="653" t="s">
        <v>438</v>
      </c>
      <c r="D1075" s="733" t="s">
        <v>1494</v>
      </c>
    </row>
    <row r="1076" customFormat="false" ht="12.75" hidden="false" customHeight="false" outlineLevel="0" collapsed="false">
      <c r="C1076" s="653" t="s">
        <v>440</v>
      </c>
      <c r="D1076" s="733" t="s">
        <v>1495</v>
      </c>
    </row>
    <row r="1077" customFormat="false" ht="12.75" hidden="false" customHeight="false" outlineLevel="0" collapsed="false">
      <c r="C1077" s="653" t="s">
        <v>440</v>
      </c>
      <c r="D1077" s="733" t="s">
        <v>1496</v>
      </c>
    </row>
    <row r="1078" customFormat="false" ht="12.75" hidden="false" customHeight="false" outlineLevel="0" collapsed="false">
      <c r="C1078" s="653" t="s">
        <v>440</v>
      </c>
      <c r="D1078" s="733" t="s">
        <v>1497</v>
      </c>
    </row>
    <row r="1079" customFormat="false" ht="12.75" hidden="false" customHeight="false" outlineLevel="0" collapsed="false">
      <c r="C1079" s="653" t="s">
        <v>440</v>
      </c>
      <c r="D1079" s="733" t="s">
        <v>1498</v>
      </c>
    </row>
    <row r="1080" customFormat="false" ht="12.75" hidden="false" customHeight="false" outlineLevel="0" collapsed="false">
      <c r="C1080" s="653" t="s">
        <v>440</v>
      </c>
      <c r="D1080" s="733" t="s">
        <v>1499</v>
      </c>
    </row>
    <row r="1081" customFormat="false" ht="12.75" hidden="false" customHeight="false" outlineLevel="0" collapsed="false">
      <c r="C1081" s="653" t="s">
        <v>440</v>
      </c>
      <c r="D1081" s="733" t="s">
        <v>1500</v>
      </c>
    </row>
    <row r="1082" customFormat="false" ht="12.75" hidden="false" customHeight="false" outlineLevel="0" collapsed="false">
      <c r="C1082" s="653" t="s">
        <v>440</v>
      </c>
      <c r="D1082" s="733" t="s">
        <v>1501</v>
      </c>
    </row>
    <row r="1083" customFormat="false" ht="12.75" hidden="false" customHeight="false" outlineLevel="0" collapsed="false">
      <c r="C1083" s="653" t="s">
        <v>440</v>
      </c>
      <c r="D1083" s="733" t="s">
        <v>1502</v>
      </c>
    </row>
    <row r="1084" customFormat="false" ht="12.75" hidden="false" customHeight="false" outlineLevel="0" collapsed="false">
      <c r="C1084" s="653" t="s">
        <v>440</v>
      </c>
      <c r="D1084" s="733" t="s">
        <v>1503</v>
      </c>
    </row>
    <row r="1085" customFormat="false" ht="12.75" hidden="false" customHeight="false" outlineLevel="0" collapsed="false">
      <c r="C1085" s="653" t="s">
        <v>440</v>
      </c>
      <c r="D1085" s="733" t="s">
        <v>1504</v>
      </c>
    </row>
    <row r="1086" customFormat="false" ht="12.75" hidden="false" customHeight="false" outlineLevel="0" collapsed="false">
      <c r="C1086" s="653" t="s">
        <v>440</v>
      </c>
      <c r="D1086" s="733" t="s">
        <v>1505</v>
      </c>
    </row>
    <row r="1087" customFormat="false" ht="12.75" hidden="false" customHeight="false" outlineLevel="0" collapsed="false">
      <c r="C1087" s="653" t="s">
        <v>440</v>
      </c>
      <c r="D1087" s="733" t="s">
        <v>1506</v>
      </c>
    </row>
    <row r="1088" customFormat="false" ht="12.75" hidden="false" customHeight="false" outlineLevel="0" collapsed="false">
      <c r="C1088" s="653" t="s">
        <v>440</v>
      </c>
      <c r="D1088" s="733" t="s">
        <v>1507</v>
      </c>
    </row>
    <row r="1089" customFormat="false" ht="12.75" hidden="false" customHeight="false" outlineLevel="0" collapsed="false">
      <c r="C1089" s="653" t="s">
        <v>440</v>
      </c>
      <c r="D1089" s="733" t="s">
        <v>1508</v>
      </c>
    </row>
    <row r="1090" customFormat="false" ht="12.75" hidden="false" customHeight="false" outlineLevel="0" collapsed="false">
      <c r="C1090" s="653" t="s">
        <v>440</v>
      </c>
      <c r="D1090" s="733" t="s">
        <v>1509</v>
      </c>
    </row>
    <row r="1091" customFormat="false" ht="12.75" hidden="false" customHeight="false" outlineLevel="0" collapsed="false">
      <c r="C1091" s="653" t="s">
        <v>440</v>
      </c>
      <c r="D1091" s="733" t="s">
        <v>1510</v>
      </c>
    </row>
    <row r="1092" customFormat="false" ht="12.75" hidden="false" customHeight="false" outlineLevel="0" collapsed="false">
      <c r="C1092" s="653" t="s">
        <v>440</v>
      </c>
      <c r="D1092" s="733" t="s">
        <v>1511</v>
      </c>
    </row>
    <row r="1093" customFormat="false" ht="12.75" hidden="false" customHeight="false" outlineLevel="0" collapsed="false">
      <c r="C1093" s="653" t="s">
        <v>440</v>
      </c>
      <c r="D1093" s="733" t="s">
        <v>1512</v>
      </c>
    </row>
    <row r="1094" customFormat="false" ht="12.75" hidden="false" customHeight="false" outlineLevel="0" collapsed="false">
      <c r="C1094" s="653" t="s">
        <v>440</v>
      </c>
      <c r="D1094" s="733" t="s">
        <v>1513</v>
      </c>
    </row>
    <row r="1095" customFormat="false" ht="12.75" hidden="false" customHeight="false" outlineLevel="0" collapsed="false">
      <c r="C1095" s="653" t="s">
        <v>442</v>
      </c>
      <c r="D1095" s="733" t="s">
        <v>1514</v>
      </c>
    </row>
    <row r="1096" customFormat="false" ht="12.75" hidden="false" customHeight="false" outlineLevel="0" collapsed="false">
      <c r="C1096" s="653" t="s">
        <v>442</v>
      </c>
      <c r="D1096" s="733" t="s">
        <v>1515</v>
      </c>
    </row>
    <row r="1097" customFormat="false" ht="12.75" hidden="false" customHeight="false" outlineLevel="0" collapsed="false">
      <c r="C1097" s="653" t="s">
        <v>442</v>
      </c>
      <c r="D1097" s="733" t="s">
        <v>1516</v>
      </c>
    </row>
    <row r="1098" customFormat="false" ht="12.75" hidden="false" customHeight="false" outlineLevel="0" collapsed="false">
      <c r="C1098" s="653" t="s">
        <v>442</v>
      </c>
      <c r="D1098" s="733" t="s">
        <v>1517</v>
      </c>
    </row>
    <row r="1099" customFormat="false" ht="12.75" hidden="false" customHeight="false" outlineLevel="0" collapsed="false">
      <c r="C1099" s="653" t="s">
        <v>442</v>
      </c>
      <c r="D1099" s="733" t="s">
        <v>1518</v>
      </c>
    </row>
    <row r="1100" customFormat="false" ht="12.75" hidden="false" customHeight="false" outlineLevel="0" collapsed="false">
      <c r="C1100" s="653" t="s">
        <v>442</v>
      </c>
      <c r="D1100" s="733" t="s">
        <v>1519</v>
      </c>
    </row>
    <row r="1101" customFormat="false" ht="12.75" hidden="false" customHeight="false" outlineLevel="0" collapsed="false">
      <c r="C1101" s="653" t="s">
        <v>442</v>
      </c>
      <c r="D1101" s="733" t="s">
        <v>1520</v>
      </c>
    </row>
    <row r="1102" customFormat="false" ht="12.75" hidden="false" customHeight="false" outlineLevel="0" collapsed="false">
      <c r="C1102" s="653" t="s">
        <v>442</v>
      </c>
      <c r="D1102" s="733" t="s">
        <v>1521</v>
      </c>
    </row>
    <row r="1103" customFormat="false" ht="12.75" hidden="false" customHeight="false" outlineLevel="0" collapsed="false">
      <c r="C1103" s="653" t="s">
        <v>442</v>
      </c>
      <c r="D1103" s="733" t="s">
        <v>1522</v>
      </c>
    </row>
    <row r="1104" customFormat="false" ht="12.75" hidden="false" customHeight="false" outlineLevel="0" collapsed="false">
      <c r="C1104" s="653" t="s">
        <v>442</v>
      </c>
      <c r="D1104" s="733" t="s">
        <v>1523</v>
      </c>
    </row>
    <row r="1105" customFormat="false" ht="12.75" hidden="false" customHeight="false" outlineLevel="0" collapsed="false">
      <c r="C1105" s="653" t="s">
        <v>442</v>
      </c>
      <c r="D1105" s="733" t="s">
        <v>1524</v>
      </c>
    </row>
    <row r="1106" customFormat="false" ht="12.75" hidden="false" customHeight="false" outlineLevel="0" collapsed="false">
      <c r="C1106" s="653" t="s">
        <v>442</v>
      </c>
      <c r="D1106" s="733" t="s">
        <v>1525</v>
      </c>
    </row>
    <row r="1107" customFormat="false" ht="12.75" hidden="false" customHeight="false" outlineLevel="0" collapsed="false">
      <c r="C1107" s="653" t="s">
        <v>442</v>
      </c>
      <c r="D1107" s="733" t="s">
        <v>1526</v>
      </c>
    </row>
    <row r="1108" customFormat="false" ht="12.75" hidden="false" customHeight="false" outlineLevel="0" collapsed="false">
      <c r="C1108" s="653" t="s">
        <v>442</v>
      </c>
      <c r="D1108" s="733" t="s">
        <v>1527</v>
      </c>
    </row>
    <row r="1109" customFormat="false" ht="12.75" hidden="false" customHeight="false" outlineLevel="0" collapsed="false">
      <c r="C1109" s="653" t="s">
        <v>442</v>
      </c>
      <c r="D1109" s="733" t="s">
        <v>1528</v>
      </c>
    </row>
    <row r="1110" customFormat="false" ht="12.75" hidden="false" customHeight="false" outlineLevel="0" collapsed="false">
      <c r="C1110" s="653" t="s">
        <v>442</v>
      </c>
      <c r="D1110" s="733" t="s">
        <v>1529</v>
      </c>
    </row>
    <row r="1111" customFormat="false" ht="12.75" hidden="false" customHeight="false" outlineLevel="0" collapsed="false">
      <c r="C1111" s="653" t="s">
        <v>442</v>
      </c>
      <c r="D1111" s="733" t="s">
        <v>1530</v>
      </c>
    </row>
    <row r="1112" customFormat="false" ht="12.75" hidden="false" customHeight="false" outlineLevel="0" collapsed="false">
      <c r="C1112" s="653" t="s">
        <v>442</v>
      </c>
      <c r="D1112" s="733" t="s">
        <v>1531</v>
      </c>
    </row>
    <row r="1113" customFormat="false" ht="12.75" hidden="false" customHeight="false" outlineLevel="0" collapsed="false">
      <c r="C1113" s="653" t="s">
        <v>442</v>
      </c>
      <c r="D1113" s="733" t="s">
        <v>1532</v>
      </c>
    </row>
    <row r="1114" customFormat="false" ht="12.75" hidden="false" customHeight="false" outlineLevel="0" collapsed="false">
      <c r="C1114" s="653" t="s">
        <v>442</v>
      </c>
      <c r="D1114" s="733" t="s">
        <v>1533</v>
      </c>
    </row>
    <row r="1115" customFormat="false" ht="12.75" hidden="false" customHeight="false" outlineLevel="0" collapsed="false">
      <c r="C1115" s="653" t="s">
        <v>442</v>
      </c>
      <c r="D1115" s="733" t="s">
        <v>1534</v>
      </c>
    </row>
    <row r="1116" customFormat="false" ht="12.75" hidden="false" customHeight="false" outlineLevel="0" collapsed="false">
      <c r="C1116" s="653" t="s">
        <v>442</v>
      </c>
      <c r="D1116" s="733" t="s">
        <v>1535</v>
      </c>
    </row>
    <row r="1117" customFormat="false" ht="12.75" hidden="false" customHeight="false" outlineLevel="0" collapsed="false">
      <c r="C1117" s="653" t="s">
        <v>442</v>
      </c>
      <c r="D1117" s="733" t="s">
        <v>1536</v>
      </c>
    </row>
    <row r="1118" customFormat="false" ht="12.75" hidden="false" customHeight="false" outlineLevel="0" collapsed="false">
      <c r="C1118" s="653" t="s">
        <v>442</v>
      </c>
      <c r="D1118" s="733" t="s">
        <v>1537</v>
      </c>
    </row>
    <row r="1119" customFormat="false" ht="12.75" hidden="false" customHeight="false" outlineLevel="0" collapsed="false">
      <c r="C1119" s="653" t="s">
        <v>442</v>
      </c>
      <c r="D1119" s="733" t="s">
        <v>1538</v>
      </c>
    </row>
    <row r="1120" customFormat="false" ht="12.75" hidden="false" customHeight="false" outlineLevel="0" collapsed="false">
      <c r="C1120" s="653" t="s">
        <v>442</v>
      </c>
      <c r="D1120" s="733" t="s">
        <v>1539</v>
      </c>
    </row>
    <row r="1121" customFormat="false" ht="12.75" hidden="false" customHeight="false" outlineLevel="0" collapsed="false">
      <c r="C1121" s="653" t="s">
        <v>444</v>
      </c>
      <c r="D1121" s="733" t="s">
        <v>1540</v>
      </c>
    </row>
    <row r="1122" customFormat="false" ht="12.75" hidden="false" customHeight="false" outlineLevel="0" collapsed="false">
      <c r="C1122" s="653" t="s">
        <v>444</v>
      </c>
      <c r="D1122" s="733" t="s">
        <v>1541</v>
      </c>
    </row>
    <row r="1123" customFormat="false" ht="12.75" hidden="false" customHeight="false" outlineLevel="0" collapsed="false">
      <c r="C1123" s="653" t="s">
        <v>444</v>
      </c>
      <c r="D1123" s="733" t="s">
        <v>1542</v>
      </c>
    </row>
    <row r="1124" customFormat="false" ht="12.75" hidden="false" customHeight="false" outlineLevel="0" collapsed="false">
      <c r="C1124" s="653" t="s">
        <v>444</v>
      </c>
      <c r="D1124" s="733" t="s">
        <v>1543</v>
      </c>
    </row>
    <row r="1125" customFormat="false" ht="12.75" hidden="false" customHeight="false" outlineLevel="0" collapsed="false">
      <c r="C1125" s="653" t="s">
        <v>444</v>
      </c>
      <c r="D1125" s="733" t="s">
        <v>1544</v>
      </c>
    </row>
    <row r="1126" customFormat="false" ht="12.75" hidden="false" customHeight="false" outlineLevel="0" collapsed="false">
      <c r="C1126" s="653" t="s">
        <v>444</v>
      </c>
      <c r="D1126" s="733" t="s">
        <v>1545</v>
      </c>
    </row>
    <row r="1127" customFormat="false" ht="12.75" hidden="false" customHeight="false" outlineLevel="0" collapsed="false">
      <c r="C1127" s="653" t="s">
        <v>444</v>
      </c>
      <c r="D1127" s="733" t="s">
        <v>1546</v>
      </c>
    </row>
    <row r="1128" customFormat="false" ht="12.75" hidden="false" customHeight="false" outlineLevel="0" collapsed="false">
      <c r="C1128" s="653" t="s">
        <v>444</v>
      </c>
      <c r="D1128" s="733" t="s">
        <v>1547</v>
      </c>
    </row>
    <row r="1129" customFormat="false" ht="12.75" hidden="false" customHeight="false" outlineLevel="0" collapsed="false">
      <c r="C1129" s="653" t="s">
        <v>444</v>
      </c>
      <c r="D1129" s="733" t="s">
        <v>1548</v>
      </c>
    </row>
    <row r="1130" customFormat="false" ht="12.75" hidden="false" customHeight="false" outlineLevel="0" collapsed="false">
      <c r="C1130" s="653" t="s">
        <v>444</v>
      </c>
      <c r="D1130" s="733" t="s">
        <v>1549</v>
      </c>
    </row>
    <row r="1131" customFormat="false" ht="12.75" hidden="false" customHeight="false" outlineLevel="0" collapsed="false">
      <c r="C1131" s="653" t="s">
        <v>444</v>
      </c>
      <c r="D1131" s="733" t="s">
        <v>1550</v>
      </c>
    </row>
    <row r="1132" customFormat="false" ht="12.75" hidden="false" customHeight="false" outlineLevel="0" collapsed="false">
      <c r="C1132" s="653" t="s">
        <v>444</v>
      </c>
      <c r="D1132" s="733" t="s">
        <v>1551</v>
      </c>
    </row>
    <row r="1133" customFormat="false" ht="12.75" hidden="false" customHeight="false" outlineLevel="0" collapsed="false">
      <c r="C1133" s="653" t="s">
        <v>444</v>
      </c>
      <c r="D1133" s="733" t="s">
        <v>1552</v>
      </c>
    </row>
    <row r="1134" customFormat="false" ht="12.75" hidden="false" customHeight="false" outlineLevel="0" collapsed="false">
      <c r="C1134" s="653" t="s">
        <v>444</v>
      </c>
      <c r="D1134" s="733" t="s">
        <v>1553</v>
      </c>
    </row>
    <row r="1135" customFormat="false" ht="12.75" hidden="false" customHeight="false" outlineLevel="0" collapsed="false">
      <c r="C1135" s="653" t="s">
        <v>444</v>
      </c>
      <c r="D1135" s="733" t="s">
        <v>1554</v>
      </c>
    </row>
    <row r="1136" customFormat="false" ht="12.75" hidden="false" customHeight="false" outlineLevel="0" collapsed="false">
      <c r="C1136" s="653" t="s">
        <v>444</v>
      </c>
      <c r="D1136" s="733" t="s">
        <v>1555</v>
      </c>
    </row>
    <row r="1137" customFormat="false" ht="12.75" hidden="false" customHeight="false" outlineLevel="0" collapsed="false">
      <c r="C1137" s="653" t="s">
        <v>444</v>
      </c>
      <c r="D1137" s="733" t="s">
        <v>1556</v>
      </c>
    </row>
    <row r="1138" customFormat="false" ht="12.75" hidden="false" customHeight="false" outlineLevel="0" collapsed="false">
      <c r="C1138" s="653" t="s">
        <v>444</v>
      </c>
      <c r="D1138" s="733" t="s">
        <v>1557</v>
      </c>
    </row>
    <row r="1139" customFormat="false" ht="12.75" hidden="false" customHeight="false" outlineLevel="0" collapsed="false">
      <c r="C1139" s="653" t="s">
        <v>444</v>
      </c>
      <c r="D1139" s="733" t="s">
        <v>1558</v>
      </c>
    </row>
    <row r="1140" customFormat="false" ht="12.75" hidden="false" customHeight="false" outlineLevel="0" collapsed="false">
      <c r="C1140" s="653" t="s">
        <v>444</v>
      </c>
      <c r="D1140" s="733" t="s">
        <v>1559</v>
      </c>
    </row>
    <row r="1141" customFormat="false" ht="12.75" hidden="false" customHeight="false" outlineLevel="0" collapsed="false">
      <c r="C1141" s="653" t="s">
        <v>444</v>
      </c>
      <c r="D1141" s="733" t="s">
        <v>1560</v>
      </c>
    </row>
    <row r="1142" customFormat="false" ht="12.75" hidden="false" customHeight="false" outlineLevel="0" collapsed="false">
      <c r="C1142" s="653" t="s">
        <v>444</v>
      </c>
      <c r="D1142" s="733" t="s">
        <v>1561</v>
      </c>
    </row>
    <row r="1143" customFormat="false" ht="12.75" hidden="false" customHeight="false" outlineLevel="0" collapsed="false">
      <c r="C1143" s="653" t="s">
        <v>444</v>
      </c>
      <c r="D1143" s="733" t="s">
        <v>1562</v>
      </c>
    </row>
    <row r="1144" customFormat="false" ht="12.75" hidden="false" customHeight="false" outlineLevel="0" collapsed="false">
      <c r="C1144" s="653" t="s">
        <v>444</v>
      </c>
      <c r="D1144" s="733" t="s">
        <v>1563</v>
      </c>
    </row>
    <row r="1145" customFormat="false" ht="12.75" hidden="false" customHeight="false" outlineLevel="0" collapsed="false">
      <c r="C1145" s="653" t="s">
        <v>444</v>
      </c>
      <c r="D1145" s="733" t="s">
        <v>1564</v>
      </c>
    </row>
    <row r="1146" customFormat="false" ht="12.75" hidden="false" customHeight="false" outlineLevel="0" collapsed="false">
      <c r="C1146" s="653" t="s">
        <v>444</v>
      </c>
      <c r="D1146" s="733" t="s">
        <v>1565</v>
      </c>
    </row>
    <row r="1147" customFormat="false" ht="12.75" hidden="false" customHeight="false" outlineLevel="0" collapsed="false">
      <c r="C1147" s="653" t="s">
        <v>444</v>
      </c>
      <c r="D1147" s="733" t="s">
        <v>1566</v>
      </c>
    </row>
    <row r="1148" customFormat="false" ht="12.75" hidden="false" customHeight="false" outlineLevel="0" collapsed="false">
      <c r="C1148" s="653" t="s">
        <v>444</v>
      </c>
      <c r="D1148" s="733" t="s">
        <v>1567</v>
      </c>
    </row>
    <row r="1149" customFormat="false" ht="12.75" hidden="false" customHeight="false" outlineLevel="0" collapsed="false">
      <c r="C1149" s="653" t="s">
        <v>444</v>
      </c>
      <c r="D1149" s="733" t="s">
        <v>1568</v>
      </c>
    </row>
    <row r="1150" customFormat="false" ht="12.75" hidden="false" customHeight="false" outlineLevel="0" collapsed="false">
      <c r="C1150" s="653" t="s">
        <v>444</v>
      </c>
      <c r="D1150" s="733" t="s">
        <v>1569</v>
      </c>
    </row>
    <row r="1151" customFormat="false" ht="12.75" hidden="false" customHeight="false" outlineLevel="0" collapsed="false">
      <c r="C1151" s="653" t="s">
        <v>444</v>
      </c>
      <c r="D1151" s="733" t="s">
        <v>1570</v>
      </c>
    </row>
    <row r="1152" customFormat="false" ht="12.75" hidden="false" customHeight="false" outlineLevel="0" collapsed="false">
      <c r="C1152" s="653" t="s">
        <v>444</v>
      </c>
      <c r="D1152" s="733" t="s">
        <v>1571</v>
      </c>
    </row>
    <row r="1153" customFormat="false" ht="12.75" hidden="false" customHeight="false" outlineLevel="0" collapsed="false">
      <c r="C1153" s="653" t="s">
        <v>444</v>
      </c>
      <c r="D1153" s="733" t="s">
        <v>1572</v>
      </c>
    </row>
    <row r="1154" customFormat="false" ht="12.75" hidden="false" customHeight="false" outlineLevel="0" collapsed="false">
      <c r="C1154" s="653" t="s">
        <v>444</v>
      </c>
      <c r="D1154" s="733" t="s">
        <v>1573</v>
      </c>
    </row>
    <row r="1155" customFormat="false" ht="12.75" hidden="false" customHeight="false" outlineLevel="0" collapsed="false">
      <c r="C1155" s="653" t="s">
        <v>444</v>
      </c>
      <c r="D1155" s="733" t="s">
        <v>1574</v>
      </c>
    </row>
    <row r="1156" customFormat="false" ht="12.75" hidden="false" customHeight="false" outlineLevel="0" collapsed="false">
      <c r="C1156" s="653" t="s">
        <v>444</v>
      </c>
      <c r="D1156" s="733" t="s">
        <v>1575</v>
      </c>
    </row>
    <row r="1157" customFormat="false" ht="12.75" hidden="false" customHeight="false" outlineLevel="0" collapsed="false">
      <c r="C1157" s="653" t="s">
        <v>444</v>
      </c>
      <c r="D1157" s="733" t="s">
        <v>1576</v>
      </c>
    </row>
    <row r="1158" customFormat="false" ht="12.75" hidden="false" customHeight="false" outlineLevel="0" collapsed="false">
      <c r="C1158" s="653" t="s">
        <v>444</v>
      </c>
      <c r="D1158" s="733" t="s">
        <v>1577</v>
      </c>
    </row>
    <row r="1159" customFormat="false" ht="12.75" hidden="false" customHeight="false" outlineLevel="0" collapsed="false">
      <c r="C1159" s="653" t="s">
        <v>444</v>
      </c>
      <c r="D1159" s="733" t="s">
        <v>1578</v>
      </c>
    </row>
    <row r="1160" customFormat="false" ht="12.75" hidden="false" customHeight="false" outlineLevel="0" collapsed="false">
      <c r="C1160" s="653" t="s">
        <v>444</v>
      </c>
      <c r="D1160" s="733" t="s">
        <v>1579</v>
      </c>
    </row>
    <row r="1161" customFormat="false" ht="12.75" hidden="false" customHeight="false" outlineLevel="0" collapsed="false">
      <c r="C1161" s="653" t="s">
        <v>444</v>
      </c>
      <c r="D1161" s="733" t="s">
        <v>1580</v>
      </c>
    </row>
    <row r="1162" customFormat="false" ht="12.75" hidden="false" customHeight="false" outlineLevel="0" collapsed="false">
      <c r="C1162" s="653" t="s">
        <v>444</v>
      </c>
      <c r="D1162" s="733" t="s">
        <v>1581</v>
      </c>
    </row>
    <row r="1163" customFormat="false" ht="12.75" hidden="false" customHeight="false" outlineLevel="0" collapsed="false">
      <c r="C1163" s="653" t="s">
        <v>444</v>
      </c>
      <c r="D1163" s="733" t="s">
        <v>1582</v>
      </c>
    </row>
    <row r="1164" customFormat="false" ht="12.75" hidden="false" customHeight="false" outlineLevel="0" collapsed="false">
      <c r="C1164" s="653" t="s">
        <v>446</v>
      </c>
      <c r="D1164" s="733" t="s">
        <v>1583</v>
      </c>
    </row>
    <row r="1165" customFormat="false" ht="12.75" hidden="false" customHeight="false" outlineLevel="0" collapsed="false">
      <c r="C1165" s="653" t="s">
        <v>446</v>
      </c>
      <c r="D1165" s="733" t="s">
        <v>1584</v>
      </c>
    </row>
    <row r="1166" customFormat="false" ht="12.75" hidden="false" customHeight="false" outlineLevel="0" collapsed="false">
      <c r="C1166" s="653" t="s">
        <v>446</v>
      </c>
      <c r="D1166" s="733" t="s">
        <v>1585</v>
      </c>
    </row>
    <row r="1167" customFormat="false" ht="12.75" hidden="false" customHeight="false" outlineLevel="0" collapsed="false">
      <c r="C1167" s="653" t="s">
        <v>446</v>
      </c>
      <c r="D1167" s="733" t="s">
        <v>1586</v>
      </c>
    </row>
    <row r="1168" customFormat="false" ht="12.75" hidden="false" customHeight="false" outlineLevel="0" collapsed="false">
      <c r="C1168" s="653" t="s">
        <v>446</v>
      </c>
      <c r="D1168" s="733" t="s">
        <v>1587</v>
      </c>
    </row>
    <row r="1169" customFormat="false" ht="12.75" hidden="false" customHeight="false" outlineLevel="0" collapsed="false">
      <c r="C1169" s="653" t="s">
        <v>446</v>
      </c>
      <c r="D1169" s="733" t="s">
        <v>1588</v>
      </c>
    </row>
    <row r="1170" customFormat="false" ht="12.75" hidden="false" customHeight="false" outlineLevel="0" collapsed="false">
      <c r="C1170" s="653" t="s">
        <v>446</v>
      </c>
      <c r="D1170" s="733" t="s">
        <v>1589</v>
      </c>
    </row>
    <row r="1171" customFormat="false" ht="12.75" hidden="false" customHeight="false" outlineLevel="0" collapsed="false">
      <c r="C1171" s="653" t="s">
        <v>446</v>
      </c>
      <c r="D1171" s="733" t="s">
        <v>1590</v>
      </c>
    </row>
    <row r="1172" customFormat="false" ht="12.75" hidden="false" customHeight="false" outlineLevel="0" collapsed="false">
      <c r="C1172" s="653" t="s">
        <v>446</v>
      </c>
      <c r="D1172" s="733" t="s">
        <v>1591</v>
      </c>
    </row>
    <row r="1173" customFormat="false" ht="12.75" hidden="false" customHeight="false" outlineLevel="0" collapsed="false">
      <c r="C1173" s="653" t="s">
        <v>446</v>
      </c>
      <c r="D1173" s="733" t="s">
        <v>1592</v>
      </c>
    </row>
    <row r="1174" customFormat="false" ht="12.75" hidden="false" customHeight="false" outlineLevel="0" collapsed="false">
      <c r="C1174" s="653" t="s">
        <v>446</v>
      </c>
      <c r="D1174" s="733" t="s">
        <v>1593</v>
      </c>
    </row>
    <row r="1175" customFormat="false" ht="12.75" hidden="false" customHeight="false" outlineLevel="0" collapsed="false">
      <c r="C1175" s="653" t="s">
        <v>446</v>
      </c>
      <c r="D1175" s="733" t="s">
        <v>1594</v>
      </c>
    </row>
    <row r="1176" customFormat="false" ht="12.75" hidden="false" customHeight="false" outlineLevel="0" collapsed="false">
      <c r="C1176" s="653" t="s">
        <v>446</v>
      </c>
      <c r="D1176" s="733" t="s">
        <v>1595</v>
      </c>
    </row>
    <row r="1177" customFormat="false" ht="12.75" hidden="false" customHeight="false" outlineLevel="0" collapsed="false">
      <c r="C1177" s="653" t="s">
        <v>446</v>
      </c>
      <c r="D1177" s="733" t="s">
        <v>1596</v>
      </c>
    </row>
    <row r="1178" customFormat="false" ht="12.75" hidden="false" customHeight="false" outlineLevel="0" collapsed="false">
      <c r="C1178" s="653" t="s">
        <v>446</v>
      </c>
      <c r="D1178" s="733" t="s">
        <v>1597</v>
      </c>
    </row>
    <row r="1179" customFormat="false" ht="12.75" hidden="false" customHeight="false" outlineLevel="0" collapsed="false">
      <c r="C1179" s="653" t="s">
        <v>446</v>
      </c>
      <c r="D1179" s="733" t="s">
        <v>1598</v>
      </c>
    </row>
    <row r="1180" customFormat="false" ht="12.75" hidden="false" customHeight="false" outlineLevel="0" collapsed="false">
      <c r="C1180" s="653" t="s">
        <v>446</v>
      </c>
      <c r="D1180" s="733" t="s">
        <v>1599</v>
      </c>
    </row>
    <row r="1181" customFormat="false" ht="12.75" hidden="false" customHeight="false" outlineLevel="0" collapsed="false">
      <c r="C1181" s="653" t="s">
        <v>446</v>
      </c>
      <c r="D1181" s="733" t="s">
        <v>1600</v>
      </c>
    </row>
    <row r="1182" customFormat="false" ht="12.75" hidden="false" customHeight="false" outlineLevel="0" collapsed="false">
      <c r="C1182" s="653" t="s">
        <v>446</v>
      </c>
      <c r="D1182" s="733" t="s">
        <v>1601</v>
      </c>
    </row>
    <row r="1183" customFormat="false" ht="12.75" hidden="false" customHeight="false" outlineLevel="0" collapsed="false">
      <c r="C1183" s="653" t="s">
        <v>446</v>
      </c>
      <c r="D1183" s="733" t="s">
        <v>1602</v>
      </c>
    </row>
    <row r="1184" customFormat="false" ht="12.75" hidden="false" customHeight="false" outlineLevel="0" collapsed="false">
      <c r="C1184" s="653" t="s">
        <v>446</v>
      </c>
      <c r="D1184" s="733" t="s">
        <v>1603</v>
      </c>
    </row>
    <row r="1185" customFormat="false" ht="12.75" hidden="false" customHeight="false" outlineLevel="0" collapsed="false">
      <c r="C1185" s="653" t="s">
        <v>446</v>
      </c>
      <c r="D1185" s="733" t="s">
        <v>1604</v>
      </c>
    </row>
    <row r="1186" customFormat="false" ht="12.75" hidden="false" customHeight="false" outlineLevel="0" collapsed="false">
      <c r="C1186" s="653" t="s">
        <v>446</v>
      </c>
      <c r="D1186" s="733" t="s">
        <v>1605</v>
      </c>
    </row>
    <row r="1187" customFormat="false" ht="12.75" hidden="false" customHeight="false" outlineLevel="0" collapsed="false">
      <c r="C1187" s="653" t="s">
        <v>446</v>
      </c>
      <c r="D1187" s="733" t="s">
        <v>1606</v>
      </c>
    </row>
    <row r="1188" customFormat="false" ht="12.75" hidden="false" customHeight="false" outlineLevel="0" collapsed="false">
      <c r="C1188" s="653" t="s">
        <v>446</v>
      </c>
      <c r="D1188" s="733" t="s">
        <v>1607</v>
      </c>
    </row>
    <row r="1189" customFormat="false" ht="12.75" hidden="false" customHeight="false" outlineLevel="0" collapsed="false">
      <c r="C1189" s="653" t="s">
        <v>446</v>
      </c>
      <c r="D1189" s="733" t="s">
        <v>1608</v>
      </c>
    </row>
    <row r="1190" customFormat="false" ht="12.75" hidden="false" customHeight="false" outlineLevel="0" collapsed="false">
      <c r="C1190" s="653" t="s">
        <v>446</v>
      </c>
      <c r="D1190" s="733" t="s">
        <v>1609</v>
      </c>
    </row>
    <row r="1191" customFormat="false" ht="12.75" hidden="false" customHeight="false" outlineLevel="0" collapsed="false">
      <c r="C1191" s="653" t="s">
        <v>446</v>
      </c>
      <c r="D1191" s="733" t="s">
        <v>1610</v>
      </c>
    </row>
    <row r="1192" customFormat="false" ht="12.75" hidden="false" customHeight="false" outlineLevel="0" collapsed="false">
      <c r="C1192" s="653" t="s">
        <v>446</v>
      </c>
      <c r="D1192" s="733" t="s">
        <v>1611</v>
      </c>
    </row>
    <row r="1193" customFormat="false" ht="12.75" hidden="false" customHeight="false" outlineLevel="0" collapsed="false">
      <c r="C1193" s="653" t="s">
        <v>446</v>
      </c>
      <c r="D1193" s="733" t="s">
        <v>1612</v>
      </c>
    </row>
    <row r="1194" customFormat="false" ht="12.75" hidden="false" customHeight="false" outlineLevel="0" collapsed="false">
      <c r="C1194" s="653" t="s">
        <v>446</v>
      </c>
      <c r="D1194" s="733" t="s">
        <v>1613</v>
      </c>
    </row>
    <row r="1195" customFormat="false" ht="12.75" hidden="false" customHeight="false" outlineLevel="0" collapsed="false">
      <c r="C1195" s="653" t="s">
        <v>446</v>
      </c>
      <c r="D1195" s="733" t="s">
        <v>1614</v>
      </c>
    </row>
    <row r="1196" customFormat="false" ht="12.75" hidden="false" customHeight="false" outlineLevel="0" collapsed="false">
      <c r="C1196" s="653" t="s">
        <v>446</v>
      </c>
      <c r="D1196" s="733" t="s">
        <v>1615</v>
      </c>
    </row>
    <row r="1197" customFormat="false" ht="12.75" hidden="false" customHeight="false" outlineLevel="0" collapsed="false">
      <c r="C1197" s="653" t="s">
        <v>446</v>
      </c>
      <c r="D1197" s="733" t="s">
        <v>1616</v>
      </c>
    </row>
    <row r="1198" customFormat="false" ht="12.75" hidden="false" customHeight="false" outlineLevel="0" collapsed="false">
      <c r="C1198" s="653" t="s">
        <v>446</v>
      </c>
      <c r="D1198" s="733" t="s">
        <v>1617</v>
      </c>
    </row>
    <row r="1199" customFormat="false" ht="12.75" hidden="false" customHeight="false" outlineLevel="0" collapsed="false">
      <c r="C1199" s="653" t="s">
        <v>446</v>
      </c>
      <c r="D1199" s="733" t="s">
        <v>1618</v>
      </c>
    </row>
    <row r="1200" customFormat="false" ht="12.75" hidden="false" customHeight="false" outlineLevel="0" collapsed="false">
      <c r="C1200" s="653" t="s">
        <v>446</v>
      </c>
      <c r="D1200" s="733" t="s">
        <v>1580</v>
      </c>
    </row>
    <row r="1201" customFormat="false" ht="12.75" hidden="false" customHeight="false" outlineLevel="0" collapsed="false">
      <c r="C1201" s="653" t="s">
        <v>446</v>
      </c>
      <c r="D1201" s="733" t="s">
        <v>1619</v>
      </c>
    </row>
    <row r="1202" customFormat="false" ht="12.75" hidden="false" customHeight="false" outlineLevel="0" collapsed="false">
      <c r="C1202" s="653" t="s">
        <v>446</v>
      </c>
      <c r="D1202" s="733" t="s">
        <v>1620</v>
      </c>
    </row>
    <row r="1203" customFormat="false" ht="12.75" hidden="false" customHeight="false" outlineLevel="0" collapsed="false">
      <c r="C1203" s="653" t="s">
        <v>446</v>
      </c>
      <c r="D1203" s="733" t="s">
        <v>1621</v>
      </c>
    </row>
    <row r="1204" customFormat="false" ht="12.75" hidden="false" customHeight="false" outlineLevel="0" collapsed="false">
      <c r="C1204" s="653" t="s">
        <v>446</v>
      </c>
      <c r="D1204" s="733" t="s">
        <v>1622</v>
      </c>
    </row>
    <row r="1205" customFormat="false" ht="12.75" hidden="false" customHeight="false" outlineLevel="0" collapsed="false">
      <c r="C1205" s="653" t="s">
        <v>448</v>
      </c>
      <c r="D1205" s="733" t="s">
        <v>1623</v>
      </c>
    </row>
    <row r="1206" customFormat="false" ht="12.75" hidden="false" customHeight="false" outlineLevel="0" collapsed="false">
      <c r="C1206" s="653" t="s">
        <v>448</v>
      </c>
      <c r="D1206" s="733" t="s">
        <v>1624</v>
      </c>
    </row>
    <row r="1207" customFormat="false" ht="12.75" hidden="false" customHeight="false" outlineLevel="0" collapsed="false">
      <c r="C1207" s="653" t="s">
        <v>448</v>
      </c>
      <c r="D1207" s="733" t="s">
        <v>1625</v>
      </c>
    </row>
    <row r="1208" customFormat="false" ht="12.75" hidden="false" customHeight="false" outlineLevel="0" collapsed="false">
      <c r="C1208" s="653" t="s">
        <v>448</v>
      </c>
      <c r="D1208" s="733" t="s">
        <v>1626</v>
      </c>
    </row>
    <row r="1209" customFormat="false" ht="12.75" hidden="false" customHeight="false" outlineLevel="0" collapsed="false">
      <c r="C1209" s="653" t="s">
        <v>448</v>
      </c>
      <c r="D1209" s="733" t="s">
        <v>1627</v>
      </c>
    </row>
    <row r="1210" customFormat="false" ht="12.75" hidden="false" customHeight="false" outlineLevel="0" collapsed="false">
      <c r="C1210" s="653" t="s">
        <v>448</v>
      </c>
      <c r="D1210" s="733" t="s">
        <v>1628</v>
      </c>
    </row>
    <row r="1211" customFormat="false" ht="12.75" hidden="false" customHeight="false" outlineLevel="0" collapsed="false">
      <c r="C1211" s="653" t="s">
        <v>448</v>
      </c>
      <c r="D1211" s="733" t="s">
        <v>1629</v>
      </c>
    </row>
    <row r="1212" customFormat="false" ht="12.75" hidden="false" customHeight="false" outlineLevel="0" collapsed="false">
      <c r="C1212" s="653" t="s">
        <v>448</v>
      </c>
      <c r="D1212" s="733" t="s">
        <v>1630</v>
      </c>
    </row>
    <row r="1213" customFormat="false" ht="12.75" hidden="false" customHeight="false" outlineLevel="0" collapsed="false">
      <c r="C1213" s="653" t="s">
        <v>448</v>
      </c>
      <c r="D1213" s="733" t="s">
        <v>1631</v>
      </c>
    </row>
    <row r="1214" customFormat="false" ht="12.75" hidden="false" customHeight="false" outlineLevel="0" collapsed="false">
      <c r="C1214" s="653" t="s">
        <v>448</v>
      </c>
      <c r="D1214" s="733" t="s">
        <v>1632</v>
      </c>
    </row>
    <row r="1215" customFormat="false" ht="12.75" hidden="false" customHeight="false" outlineLevel="0" collapsed="false">
      <c r="C1215" s="653" t="s">
        <v>448</v>
      </c>
      <c r="D1215" s="733" t="s">
        <v>1633</v>
      </c>
    </row>
    <row r="1216" customFormat="false" ht="12.75" hidden="false" customHeight="false" outlineLevel="0" collapsed="false">
      <c r="C1216" s="653" t="s">
        <v>448</v>
      </c>
      <c r="D1216" s="733" t="s">
        <v>1634</v>
      </c>
    </row>
    <row r="1217" customFormat="false" ht="12.75" hidden="false" customHeight="false" outlineLevel="0" collapsed="false">
      <c r="C1217" s="653" t="s">
        <v>448</v>
      </c>
      <c r="D1217" s="733" t="s">
        <v>1635</v>
      </c>
    </row>
    <row r="1218" customFormat="false" ht="12.75" hidden="false" customHeight="false" outlineLevel="0" collapsed="false">
      <c r="C1218" s="653" t="s">
        <v>448</v>
      </c>
      <c r="D1218" s="733" t="s">
        <v>1636</v>
      </c>
    </row>
    <row r="1219" customFormat="false" ht="12.75" hidden="false" customHeight="false" outlineLevel="0" collapsed="false">
      <c r="C1219" s="653" t="s">
        <v>448</v>
      </c>
      <c r="D1219" s="733" t="s">
        <v>1637</v>
      </c>
    </row>
    <row r="1220" customFormat="false" ht="12.75" hidden="false" customHeight="false" outlineLevel="0" collapsed="false">
      <c r="C1220" s="653" t="s">
        <v>448</v>
      </c>
      <c r="D1220" s="733" t="s">
        <v>1638</v>
      </c>
    </row>
    <row r="1221" customFormat="false" ht="12.75" hidden="false" customHeight="false" outlineLevel="0" collapsed="false">
      <c r="C1221" s="653" t="s">
        <v>448</v>
      </c>
      <c r="D1221" s="733" t="s">
        <v>1639</v>
      </c>
    </row>
    <row r="1222" customFormat="false" ht="12.75" hidden="false" customHeight="false" outlineLevel="0" collapsed="false">
      <c r="C1222" s="653" t="s">
        <v>448</v>
      </c>
      <c r="D1222" s="733" t="s">
        <v>784</v>
      </c>
    </row>
    <row r="1223" customFormat="false" ht="12.75" hidden="false" customHeight="false" outlineLevel="0" collapsed="false">
      <c r="C1223" s="653" t="s">
        <v>448</v>
      </c>
      <c r="D1223" s="733" t="s">
        <v>1640</v>
      </c>
    </row>
    <row r="1224" customFormat="false" ht="12.75" hidden="false" customHeight="false" outlineLevel="0" collapsed="false">
      <c r="C1224" s="653" t="s">
        <v>448</v>
      </c>
      <c r="D1224" s="733" t="s">
        <v>1641</v>
      </c>
    </row>
    <row r="1225" customFormat="false" ht="12.75" hidden="false" customHeight="false" outlineLevel="0" collapsed="false">
      <c r="C1225" s="653" t="s">
        <v>448</v>
      </c>
      <c r="D1225" s="733" t="s">
        <v>1642</v>
      </c>
    </row>
    <row r="1226" customFormat="false" ht="12.75" hidden="false" customHeight="false" outlineLevel="0" collapsed="false">
      <c r="C1226" s="653" t="s">
        <v>448</v>
      </c>
      <c r="D1226" s="733" t="s">
        <v>1643</v>
      </c>
    </row>
    <row r="1227" customFormat="false" ht="12.75" hidden="false" customHeight="false" outlineLevel="0" collapsed="false">
      <c r="C1227" s="653" t="s">
        <v>448</v>
      </c>
      <c r="D1227" s="733" t="s">
        <v>1644</v>
      </c>
    </row>
    <row r="1228" customFormat="false" ht="12.75" hidden="false" customHeight="false" outlineLevel="0" collapsed="false">
      <c r="C1228" s="653" t="s">
        <v>448</v>
      </c>
      <c r="D1228" s="733" t="s">
        <v>1645</v>
      </c>
    </row>
    <row r="1229" customFormat="false" ht="12.75" hidden="false" customHeight="false" outlineLevel="0" collapsed="false">
      <c r="C1229" s="653" t="s">
        <v>448</v>
      </c>
      <c r="D1229" s="733" t="s">
        <v>1646</v>
      </c>
    </row>
    <row r="1230" customFormat="false" ht="12.75" hidden="false" customHeight="false" outlineLevel="0" collapsed="false">
      <c r="C1230" s="653" t="s">
        <v>448</v>
      </c>
      <c r="D1230" s="733" t="s">
        <v>1647</v>
      </c>
    </row>
    <row r="1231" customFormat="false" ht="12.75" hidden="false" customHeight="false" outlineLevel="0" collapsed="false">
      <c r="C1231" s="653" t="s">
        <v>448</v>
      </c>
      <c r="D1231" s="733" t="s">
        <v>1648</v>
      </c>
    </row>
    <row r="1232" customFormat="false" ht="12.75" hidden="false" customHeight="false" outlineLevel="0" collapsed="false">
      <c r="C1232" s="653" t="s">
        <v>448</v>
      </c>
      <c r="D1232" s="733" t="s">
        <v>1649</v>
      </c>
    </row>
    <row r="1233" customFormat="false" ht="12.75" hidden="false" customHeight="false" outlineLevel="0" collapsed="false">
      <c r="C1233" s="653" t="s">
        <v>448</v>
      </c>
      <c r="D1233" s="733" t="s">
        <v>1650</v>
      </c>
    </row>
    <row r="1234" customFormat="false" ht="12.75" hidden="false" customHeight="false" outlineLevel="0" collapsed="false">
      <c r="C1234" s="653" t="s">
        <v>448</v>
      </c>
      <c r="D1234" s="733" t="s">
        <v>1651</v>
      </c>
    </row>
    <row r="1235" customFormat="false" ht="12.75" hidden="false" customHeight="false" outlineLevel="0" collapsed="false">
      <c r="C1235" s="653" t="s">
        <v>448</v>
      </c>
      <c r="D1235" s="733" t="s">
        <v>1652</v>
      </c>
    </row>
    <row r="1236" customFormat="false" ht="12.75" hidden="false" customHeight="false" outlineLevel="0" collapsed="false">
      <c r="C1236" s="653" t="s">
        <v>448</v>
      </c>
      <c r="D1236" s="733" t="s">
        <v>1653</v>
      </c>
    </row>
    <row r="1237" customFormat="false" ht="12.75" hidden="false" customHeight="false" outlineLevel="0" collapsed="false">
      <c r="C1237" s="653" t="s">
        <v>448</v>
      </c>
      <c r="D1237" s="733" t="s">
        <v>1654</v>
      </c>
    </row>
    <row r="1238" customFormat="false" ht="12.75" hidden="false" customHeight="false" outlineLevel="0" collapsed="false">
      <c r="C1238" s="653" t="s">
        <v>448</v>
      </c>
      <c r="D1238" s="733" t="s">
        <v>1655</v>
      </c>
    </row>
    <row r="1239" customFormat="false" ht="12.75" hidden="false" customHeight="false" outlineLevel="0" collapsed="false">
      <c r="C1239" s="653" t="s">
        <v>448</v>
      </c>
      <c r="D1239" s="733" t="s">
        <v>1656</v>
      </c>
    </row>
    <row r="1240" customFormat="false" ht="12.75" hidden="false" customHeight="false" outlineLevel="0" collapsed="false">
      <c r="C1240" s="653" t="s">
        <v>448</v>
      </c>
      <c r="D1240" s="733" t="s">
        <v>1657</v>
      </c>
    </row>
    <row r="1241" customFormat="false" ht="12.75" hidden="false" customHeight="false" outlineLevel="0" collapsed="false">
      <c r="C1241" s="653" t="s">
        <v>448</v>
      </c>
      <c r="D1241" s="733" t="s">
        <v>1658</v>
      </c>
    </row>
    <row r="1242" customFormat="false" ht="12.75" hidden="false" customHeight="false" outlineLevel="0" collapsed="false">
      <c r="C1242" s="653" t="s">
        <v>448</v>
      </c>
      <c r="D1242" s="733" t="s">
        <v>1287</v>
      </c>
    </row>
    <row r="1243" customFormat="false" ht="12.75" hidden="false" customHeight="false" outlineLevel="0" collapsed="false">
      <c r="C1243" s="653" t="s">
        <v>448</v>
      </c>
      <c r="D1243" s="733" t="s">
        <v>1659</v>
      </c>
    </row>
    <row r="1244" customFormat="false" ht="12.75" hidden="false" customHeight="false" outlineLevel="0" collapsed="false">
      <c r="C1244" s="653" t="s">
        <v>450</v>
      </c>
      <c r="D1244" s="733" t="s">
        <v>1660</v>
      </c>
    </row>
    <row r="1245" customFormat="false" ht="12.75" hidden="false" customHeight="false" outlineLevel="0" collapsed="false">
      <c r="C1245" s="653" t="s">
        <v>450</v>
      </c>
      <c r="D1245" s="733" t="s">
        <v>1661</v>
      </c>
    </row>
    <row r="1246" customFormat="false" ht="12.75" hidden="false" customHeight="false" outlineLevel="0" collapsed="false">
      <c r="C1246" s="653" t="s">
        <v>450</v>
      </c>
      <c r="D1246" s="733" t="s">
        <v>1662</v>
      </c>
    </row>
    <row r="1247" customFormat="false" ht="12.75" hidden="false" customHeight="false" outlineLevel="0" collapsed="false">
      <c r="C1247" s="653" t="s">
        <v>450</v>
      </c>
      <c r="D1247" s="733" t="s">
        <v>1663</v>
      </c>
    </row>
    <row r="1248" customFormat="false" ht="12.75" hidden="false" customHeight="false" outlineLevel="0" collapsed="false">
      <c r="C1248" s="653" t="s">
        <v>450</v>
      </c>
      <c r="D1248" s="733" t="s">
        <v>1664</v>
      </c>
    </row>
    <row r="1249" customFormat="false" ht="12.75" hidden="false" customHeight="false" outlineLevel="0" collapsed="false">
      <c r="C1249" s="653" t="s">
        <v>450</v>
      </c>
      <c r="D1249" s="733" t="s">
        <v>1665</v>
      </c>
    </row>
    <row r="1250" customFormat="false" ht="12.75" hidden="false" customHeight="false" outlineLevel="0" collapsed="false">
      <c r="C1250" s="653" t="s">
        <v>450</v>
      </c>
      <c r="D1250" s="733" t="s">
        <v>1666</v>
      </c>
    </row>
    <row r="1251" customFormat="false" ht="12.75" hidden="false" customHeight="false" outlineLevel="0" collapsed="false">
      <c r="C1251" s="653" t="s">
        <v>450</v>
      </c>
      <c r="D1251" s="733" t="s">
        <v>1667</v>
      </c>
    </row>
    <row r="1252" customFormat="false" ht="12.75" hidden="false" customHeight="false" outlineLevel="0" collapsed="false">
      <c r="C1252" s="653" t="s">
        <v>450</v>
      </c>
      <c r="D1252" s="733" t="s">
        <v>1668</v>
      </c>
    </row>
    <row r="1253" customFormat="false" ht="12.75" hidden="false" customHeight="false" outlineLevel="0" collapsed="false">
      <c r="C1253" s="653" t="s">
        <v>450</v>
      </c>
      <c r="D1253" s="733" t="s">
        <v>1669</v>
      </c>
    </row>
    <row r="1254" customFormat="false" ht="12.75" hidden="false" customHeight="false" outlineLevel="0" collapsed="false">
      <c r="C1254" s="653" t="s">
        <v>450</v>
      </c>
      <c r="D1254" s="733" t="s">
        <v>1670</v>
      </c>
    </row>
    <row r="1255" customFormat="false" ht="12.75" hidden="false" customHeight="false" outlineLevel="0" collapsed="false">
      <c r="C1255" s="653" t="s">
        <v>450</v>
      </c>
      <c r="D1255" s="733" t="s">
        <v>1671</v>
      </c>
    </row>
    <row r="1256" customFormat="false" ht="12.75" hidden="false" customHeight="false" outlineLevel="0" collapsed="false">
      <c r="C1256" s="653" t="s">
        <v>450</v>
      </c>
      <c r="D1256" s="733" t="s">
        <v>1672</v>
      </c>
    </row>
    <row r="1257" customFormat="false" ht="12.75" hidden="false" customHeight="false" outlineLevel="0" collapsed="false">
      <c r="C1257" s="653" t="s">
        <v>450</v>
      </c>
      <c r="D1257" s="733" t="s">
        <v>1673</v>
      </c>
    </row>
    <row r="1258" customFormat="false" ht="12.75" hidden="false" customHeight="false" outlineLevel="0" collapsed="false">
      <c r="C1258" s="653" t="s">
        <v>450</v>
      </c>
      <c r="D1258" s="733" t="s">
        <v>1674</v>
      </c>
    </row>
    <row r="1259" customFormat="false" ht="12.75" hidden="false" customHeight="false" outlineLevel="0" collapsed="false">
      <c r="C1259" s="653" t="s">
        <v>450</v>
      </c>
      <c r="D1259" s="733" t="s">
        <v>1675</v>
      </c>
    </row>
    <row r="1260" customFormat="false" ht="12.75" hidden="false" customHeight="false" outlineLevel="0" collapsed="false">
      <c r="C1260" s="653" t="s">
        <v>450</v>
      </c>
      <c r="D1260" s="733" t="s">
        <v>1237</v>
      </c>
    </row>
    <row r="1261" customFormat="false" ht="12.75" hidden="false" customHeight="false" outlineLevel="0" collapsed="false">
      <c r="C1261" s="653" t="s">
        <v>450</v>
      </c>
      <c r="D1261" s="733" t="s">
        <v>582</v>
      </c>
    </row>
    <row r="1262" customFormat="false" ht="12.75" hidden="false" customHeight="false" outlineLevel="0" collapsed="false">
      <c r="C1262" s="653" t="s">
        <v>450</v>
      </c>
      <c r="D1262" s="733" t="s">
        <v>1676</v>
      </c>
    </row>
    <row r="1263" customFormat="false" ht="12.75" hidden="false" customHeight="false" outlineLevel="0" collapsed="false">
      <c r="C1263" s="653" t="s">
        <v>450</v>
      </c>
      <c r="D1263" s="733" t="s">
        <v>1677</v>
      </c>
    </row>
    <row r="1264" customFormat="false" ht="12.75" hidden="false" customHeight="false" outlineLevel="0" collapsed="false">
      <c r="C1264" s="653" t="s">
        <v>450</v>
      </c>
      <c r="D1264" s="733" t="s">
        <v>1678</v>
      </c>
    </row>
    <row r="1265" customFormat="false" ht="12.75" hidden="false" customHeight="false" outlineLevel="0" collapsed="false">
      <c r="C1265" s="653" t="s">
        <v>450</v>
      </c>
      <c r="D1265" s="733" t="s">
        <v>1679</v>
      </c>
    </row>
    <row r="1266" customFormat="false" ht="12.75" hidden="false" customHeight="false" outlineLevel="0" collapsed="false">
      <c r="C1266" s="653" t="s">
        <v>450</v>
      </c>
      <c r="D1266" s="733" t="s">
        <v>1680</v>
      </c>
    </row>
    <row r="1267" customFormat="false" ht="12.75" hidden="false" customHeight="false" outlineLevel="0" collapsed="false">
      <c r="C1267" s="653" t="s">
        <v>450</v>
      </c>
      <c r="D1267" s="733" t="s">
        <v>1681</v>
      </c>
    </row>
    <row r="1268" customFormat="false" ht="12.75" hidden="false" customHeight="false" outlineLevel="0" collapsed="false">
      <c r="C1268" s="653" t="s">
        <v>450</v>
      </c>
      <c r="D1268" s="733" t="s">
        <v>1682</v>
      </c>
    </row>
    <row r="1269" customFormat="false" ht="12.75" hidden="false" customHeight="false" outlineLevel="0" collapsed="false">
      <c r="C1269" s="653" t="s">
        <v>450</v>
      </c>
      <c r="D1269" s="733" t="s">
        <v>1683</v>
      </c>
    </row>
    <row r="1270" customFormat="false" ht="12.75" hidden="false" customHeight="false" outlineLevel="0" collapsed="false">
      <c r="C1270" s="653" t="s">
        <v>450</v>
      </c>
      <c r="D1270" s="733" t="s">
        <v>1684</v>
      </c>
    </row>
    <row r="1271" customFormat="false" ht="12.75" hidden="false" customHeight="false" outlineLevel="0" collapsed="false">
      <c r="C1271" s="653" t="s">
        <v>450</v>
      </c>
      <c r="D1271" s="733" t="s">
        <v>1685</v>
      </c>
    </row>
    <row r="1272" customFormat="false" ht="12.75" hidden="false" customHeight="false" outlineLevel="0" collapsed="false">
      <c r="C1272" s="653" t="s">
        <v>450</v>
      </c>
      <c r="D1272" s="733" t="s">
        <v>1686</v>
      </c>
    </row>
    <row r="1273" customFormat="false" ht="12.75" hidden="false" customHeight="false" outlineLevel="0" collapsed="false">
      <c r="C1273" s="653" t="s">
        <v>450</v>
      </c>
      <c r="D1273" s="733" t="s">
        <v>1687</v>
      </c>
    </row>
    <row r="1274" customFormat="false" ht="12.75" hidden="false" customHeight="false" outlineLevel="0" collapsed="false">
      <c r="C1274" s="653" t="s">
        <v>452</v>
      </c>
      <c r="D1274" s="733" t="s">
        <v>1688</v>
      </c>
    </row>
    <row r="1275" customFormat="false" ht="12.75" hidden="false" customHeight="false" outlineLevel="0" collapsed="false">
      <c r="C1275" s="653" t="s">
        <v>452</v>
      </c>
      <c r="D1275" s="733" t="s">
        <v>1689</v>
      </c>
    </row>
    <row r="1276" customFormat="false" ht="12.75" hidden="false" customHeight="false" outlineLevel="0" collapsed="false">
      <c r="C1276" s="653" t="s">
        <v>452</v>
      </c>
      <c r="D1276" s="733" t="s">
        <v>1690</v>
      </c>
    </row>
    <row r="1277" customFormat="false" ht="12.75" hidden="false" customHeight="false" outlineLevel="0" collapsed="false">
      <c r="C1277" s="653" t="s">
        <v>452</v>
      </c>
      <c r="D1277" s="733" t="s">
        <v>1691</v>
      </c>
    </row>
    <row r="1278" customFormat="false" ht="12.75" hidden="false" customHeight="false" outlineLevel="0" collapsed="false">
      <c r="C1278" s="653" t="s">
        <v>452</v>
      </c>
      <c r="D1278" s="733" t="s">
        <v>1692</v>
      </c>
    </row>
    <row r="1279" customFormat="false" ht="12.75" hidden="false" customHeight="false" outlineLevel="0" collapsed="false">
      <c r="C1279" s="653" t="s">
        <v>452</v>
      </c>
      <c r="D1279" s="733" t="s">
        <v>1693</v>
      </c>
    </row>
    <row r="1280" customFormat="false" ht="12.75" hidden="false" customHeight="false" outlineLevel="0" collapsed="false">
      <c r="C1280" s="653" t="s">
        <v>452</v>
      </c>
      <c r="D1280" s="733" t="s">
        <v>1694</v>
      </c>
    </row>
    <row r="1281" customFormat="false" ht="12.75" hidden="false" customHeight="false" outlineLevel="0" collapsed="false">
      <c r="C1281" s="653" t="s">
        <v>452</v>
      </c>
      <c r="D1281" s="733" t="s">
        <v>1695</v>
      </c>
    </row>
    <row r="1282" customFormat="false" ht="12.75" hidden="false" customHeight="false" outlineLevel="0" collapsed="false">
      <c r="C1282" s="653" t="s">
        <v>452</v>
      </c>
      <c r="D1282" s="733" t="s">
        <v>1696</v>
      </c>
    </row>
    <row r="1283" customFormat="false" ht="12.75" hidden="false" customHeight="false" outlineLevel="0" collapsed="false">
      <c r="C1283" s="653" t="s">
        <v>452</v>
      </c>
      <c r="D1283" s="733" t="s">
        <v>1697</v>
      </c>
    </row>
    <row r="1284" customFormat="false" ht="12.75" hidden="false" customHeight="false" outlineLevel="0" collapsed="false">
      <c r="C1284" s="653" t="s">
        <v>452</v>
      </c>
      <c r="D1284" s="733" t="s">
        <v>1698</v>
      </c>
    </row>
    <row r="1285" customFormat="false" ht="12.75" hidden="false" customHeight="false" outlineLevel="0" collapsed="false">
      <c r="C1285" s="653" t="s">
        <v>452</v>
      </c>
      <c r="D1285" s="733" t="s">
        <v>1699</v>
      </c>
    </row>
    <row r="1286" customFormat="false" ht="12.75" hidden="false" customHeight="false" outlineLevel="0" collapsed="false">
      <c r="C1286" s="653" t="s">
        <v>452</v>
      </c>
      <c r="D1286" s="733" t="s">
        <v>1700</v>
      </c>
    </row>
    <row r="1287" customFormat="false" ht="12.75" hidden="false" customHeight="false" outlineLevel="0" collapsed="false">
      <c r="C1287" s="653" t="s">
        <v>452</v>
      </c>
      <c r="D1287" s="733" t="s">
        <v>1701</v>
      </c>
    </row>
    <row r="1288" customFormat="false" ht="12.75" hidden="false" customHeight="false" outlineLevel="0" collapsed="false">
      <c r="C1288" s="653" t="s">
        <v>452</v>
      </c>
      <c r="D1288" s="733" t="s">
        <v>660</v>
      </c>
    </row>
    <row r="1289" customFormat="false" ht="12.75" hidden="false" customHeight="false" outlineLevel="0" collapsed="false">
      <c r="C1289" s="653" t="s">
        <v>452</v>
      </c>
      <c r="D1289" s="733" t="s">
        <v>1702</v>
      </c>
    </row>
    <row r="1290" customFormat="false" ht="12.75" hidden="false" customHeight="false" outlineLevel="0" collapsed="false">
      <c r="C1290" s="653" t="s">
        <v>452</v>
      </c>
      <c r="D1290" s="733" t="s">
        <v>1703</v>
      </c>
    </row>
    <row r="1291" customFormat="false" ht="12.75" hidden="false" customHeight="false" outlineLevel="0" collapsed="false">
      <c r="C1291" s="653" t="s">
        <v>452</v>
      </c>
      <c r="D1291" s="733" t="s">
        <v>1508</v>
      </c>
    </row>
    <row r="1292" customFormat="false" ht="12.75" hidden="false" customHeight="false" outlineLevel="0" collapsed="false">
      <c r="C1292" s="653" t="s">
        <v>452</v>
      </c>
      <c r="D1292" s="733" t="s">
        <v>1704</v>
      </c>
    </row>
    <row r="1293" customFormat="false" ht="12.75" hidden="false" customHeight="false" outlineLevel="0" collapsed="false">
      <c r="C1293" s="653" t="s">
        <v>454</v>
      </c>
      <c r="D1293" s="733" t="s">
        <v>1705</v>
      </c>
    </row>
    <row r="1294" customFormat="false" ht="12.75" hidden="false" customHeight="false" outlineLevel="0" collapsed="false">
      <c r="C1294" s="653" t="s">
        <v>454</v>
      </c>
      <c r="D1294" s="733" t="s">
        <v>1706</v>
      </c>
    </row>
    <row r="1295" customFormat="false" ht="12.75" hidden="false" customHeight="false" outlineLevel="0" collapsed="false">
      <c r="C1295" s="653" t="s">
        <v>454</v>
      </c>
      <c r="D1295" s="733" t="s">
        <v>1707</v>
      </c>
    </row>
    <row r="1296" customFormat="false" ht="12.75" hidden="false" customHeight="false" outlineLevel="0" collapsed="false">
      <c r="C1296" s="653" t="s">
        <v>454</v>
      </c>
      <c r="D1296" s="733" t="s">
        <v>1708</v>
      </c>
    </row>
    <row r="1297" customFormat="false" ht="12.75" hidden="false" customHeight="false" outlineLevel="0" collapsed="false">
      <c r="C1297" s="653" t="s">
        <v>454</v>
      </c>
      <c r="D1297" s="733" t="s">
        <v>1709</v>
      </c>
    </row>
    <row r="1298" customFormat="false" ht="12.75" hidden="false" customHeight="false" outlineLevel="0" collapsed="false">
      <c r="C1298" s="653" t="s">
        <v>454</v>
      </c>
      <c r="D1298" s="733" t="s">
        <v>1710</v>
      </c>
    </row>
    <row r="1299" customFormat="false" ht="12.75" hidden="false" customHeight="false" outlineLevel="0" collapsed="false">
      <c r="C1299" s="653" t="s">
        <v>454</v>
      </c>
      <c r="D1299" s="733" t="s">
        <v>1711</v>
      </c>
    </row>
    <row r="1300" customFormat="false" ht="12.75" hidden="false" customHeight="false" outlineLevel="0" collapsed="false">
      <c r="C1300" s="653" t="s">
        <v>454</v>
      </c>
      <c r="D1300" s="733" t="s">
        <v>1712</v>
      </c>
    </row>
    <row r="1301" customFormat="false" ht="12.75" hidden="false" customHeight="false" outlineLevel="0" collapsed="false">
      <c r="C1301" s="653" t="s">
        <v>454</v>
      </c>
      <c r="D1301" s="733" t="s">
        <v>1713</v>
      </c>
    </row>
    <row r="1302" customFormat="false" ht="12.75" hidden="false" customHeight="false" outlineLevel="0" collapsed="false">
      <c r="C1302" s="653" t="s">
        <v>454</v>
      </c>
      <c r="D1302" s="733" t="s">
        <v>1714</v>
      </c>
    </row>
    <row r="1303" customFormat="false" ht="12.75" hidden="false" customHeight="false" outlineLevel="0" collapsed="false">
      <c r="C1303" s="653" t="s">
        <v>454</v>
      </c>
      <c r="D1303" s="733" t="s">
        <v>1715</v>
      </c>
    </row>
    <row r="1304" customFormat="false" ht="12.75" hidden="false" customHeight="false" outlineLevel="0" collapsed="false">
      <c r="C1304" s="653" t="s">
        <v>454</v>
      </c>
      <c r="D1304" s="733" t="s">
        <v>753</v>
      </c>
    </row>
    <row r="1305" customFormat="false" ht="12.75" hidden="false" customHeight="false" outlineLevel="0" collapsed="false">
      <c r="C1305" s="653" t="s">
        <v>454</v>
      </c>
      <c r="D1305" s="733" t="s">
        <v>1716</v>
      </c>
    </row>
    <row r="1306" customFormat="false" ht="12.75" hidden="false" customHeight="false" outlineLevel="0" collapsed="false">
      <c r="C1306" s="653" t="s">
        <v>454</v>
      </c>
      <c r="D1306" s="733" t="s">
        <v>1717</v>
      </c>
    </row>
    <row r="1307" customFormat="false" ht="12.75" hidden="false" customHeight="false" outlineLevel="0" collapsed="false">
      <c r="C1307" s="653" t="s">
        <v>454</v>
      </c>
      <c r="D1307" s="733" t="s">
        <v>1718</v>
      </c>
    </row>
    <row r="1308" customFormat="false" ht="12.75" hidden="false" customHeight="false" outlineLevel="0" collapsed="false">
      <c r="C1308" s="653" t="s">
        <v>454</v>
      </c>
      <c r="D1308" s="733" t="s">
        <v>1719</v>
      </c>
    </row>
    <row r="1309" customFormat="false" ht="12.75" hidden="false" customHeight="false" outlineLevel="0" collapsed="false">
      <c r="C1309" s="653" t="s">
        <v>454</v>
      </c>
      <c r="D1309" s="733" t="s">
        <v>1720</v>
      </c>
    </row>
    <row r="1310" customFormat="false" ht="12.75" hidden="false" customHeight="false" outlineLevel="0" collapsed="false">
      <c r="C1310" s="653" t="s">
        <v>454</v>
      </c>
      <c r="D1310" s="733" t="s">
        <v>1721</v>
      </c>
    </row>
    <row r="1311" customFormat="false" ht="12.75" hidden="false" customHeight="false" outlineLevel="0" collapsed="false">
      <c r="C1311" s="653" t="s">
        <v>454</v>
      </c>
      <c r="D1311" s="733" t="s">
        <v>1722</v>
      </c>
    </row>
    <row r="1312" customFormat="false" ht="12.75" hidden="false" customHeight="false" outlineLevel="0" collapsed="false">
      <c r="C1312" s="653" t="s">
        <v>456</v>
      </c>
      <c r="D1312" s="733" t="s">
        <v>1723</v>
      </c>
    </row>
    <row r="1313" customFormat="false" ht="12.75" hidden="false" customHeight="false" outlineLevel="0" collapsed="false">
      <c r="C1313" s="653" t="s">
        <v>456</v>
      </c>
      <c r="D1313" s="733" t="s">
        <v>1724</v>
      </c>
    </row>
    <row r="1314" customFormat="false" ht="12.75" hidden="false" customHeight="false" outlineLevel="0" collapsed="false">
      <c r="C1314" s="653" t="s">
        <v>456</v>
      </c>
      <c r="D1314" s="733" t="s">
        <v>1725</v>
      </c>
    </row>
    <row r="1315" customFormat="false" ht="12.75" hidden="false" customHeight="false" outlineLevel="0" collapsed="false">
      <c r="C1315" s="653" t="s">
        <v>456</v>
      </c>
      <c r="D1315" s="733" t="s">
        <v>1726</v>
      </c>
    </row>
    <row r="1316" customFormat="false" ht="12.75" hidden="false" customHeight="false" outlineLevel="0" collapsed="false">
      <c r="C1316" s="653" t="s">
        <v>456</v>
      </c>
      <c r="D1316" s="733" t="s">
        <v>1727</v>
      </c>
    </row>
    <row r="1317" customFormat="false" ht="12.75" hidden="false" customHeight="false" outlineLevel="0" collapsed="false">
      <c r="C1317" s="653" t="s">
        <v>456</v>
      </c>
      <c r="D1317" s="733" t="s">
        <v>1728</v>
      </c>
    </row>
    <row r="1318" customFormat="false" ht="12.75" hidden="false" customHeight="false" outlineLevel="0" collapsed="false">
      <c r="C1318" s="653" t="s">
        <v>456</v>
      </c>
      <c r="D1318" s="733" t="s">
        <v>1729</v>
      </c>
    </row>
    <row r="1319" customFormat="false" ht="12.75" hidden="false" customHeight="false" outlineLevel="0" collapsed="false">
      <c r="C1319" s="653" t="s">
        <v>456</v>
      </c>
      <c r="D1319" s="733" t="s">
        <v>1730</v>
      </c>
    </row>
    <row r="1320" customFormat="false" ht="12.75" hidden="false" customHeight="false" outlineLevel="0" collapsed="false">
      <c r="C1320" s="653" t="s">
        <v>456</v>
      </c>
      <c r="D1320" s="733" t="s">
        <v>1731</v>
      </c>
    </row>
    <row r="1321" customFormat="false" ht="12.75" hidden="false" customHeight="false" outlineLevel="0" collapsed="false">
      <c r="C1321" s="653" t="s">
        <v>456</v>
      </c>
      <c r="D1321" s="733" t="s">
        <v>1732</v>
      </c>
    </row>
    <row r="1322" customFormat="false" ht="12.75" hidden="false" customHeight="false" outlineLevel="0" collapsed="false">
      <c r="C1322" s="653" t="s">
        <v>456</v>
      </c>
      <c r="D1322" s="733" t="s">
        <v>1733</v>
      </c>
    </row>
    <row r="1323" customFormat="false" ht="12.75" hidden="false" customHeight="false" outlineLevel="0" collapsed="false">
      <c r="C1323" s="653" t="s">
        <v>456</v>
      </c>
      <c r="D1323" s="733" t="s">
        <v>1734</v>
      </c>
    </row>
    <row r="1324" customFormat="false" ht="12.75" hidden="false" customHeight="false" outlineLevel="0" collapsed="false">
      <c r="C1324" s="653" t="s">
        <v>456</v>
      </c>
      <c r="D1324" s="733" t="s">
        <v>1735</v>
      </c>
    </row>
    <row r="1325" customFormat="false" ht="12.75" hidden="false" customHeight="false" outlineLevel="0" collapsed="false">
      <c r="C1325" s="653" t="s">
        <v>456</v>
      </c>
      <c r="D1325" s="733" t="s">
        <v>1736</v>
      </c>
    </row>
    <row r="1326" customFormat="false" ht="12.75" hidden="false" customHeight="false" outlineLevel="0" collapsed="false">
      <c r="C1326" s="653" t="s">
        <v>456</v>
      </c>
      <c r="D1326" s="733" t="s">
        <v>1737</v>
      </c>
    </row>
    <row r="1327" customFormat="false" ht="12.75" hidden="false" customHeight="false" outlineLevel="0" collapsed="false">
      <c r="C1327" s="653" t="s">
        <v>456</v>
      </c>
      <c r="D1327" s="733" t="s">
        <v>1738</v>
      </c>
    </row>
    <row r="1328" customFormat="false" ht="12.75" hidden="false" customHeight="false" outlineLevel="0" collapsed="false">
      <c r="C1328" s="653" t="s">
        <v>456</v>
      </c>
      <c r="D1328" s="733" t="s">
        <v>1739</v>
      </c>
    </row>
    <row r="1329" customFormat="false" ht="12.75" hidden="false" customHeight="false" outlineLevel="0" collapsed="false">
      <c r="C1329" s="653" t="s">
        <v>456</v>
      </c>
      <c r="D1329" s="733" t="s">
        <v>1740</v>
      </c>
    </row>
    <row r="1330" customFormat="false" ht="12.75" hidden="false" customHeight="false" outlineLevel="0" collapsed="false">
      <c r="C1330" s="653" t="s">
        <v>456</v>
      </c>
      <c r="D1330" s="733" t="s">
        <v>1741</v>
      </c>
    </row>
    <row r="1331" customFormat="false" ht="12.75" hidden="false" customHeight="false" outlineLevel="0" collapsed="false">
      <c r="C1331" s="653" t="s">
        <v>456</v>
      </c>
      <c r="D1331" s="733" t="s">
        <v>1742</v>
      </c>
    </row>
    <row r="1332" customFormat="false" ht="12.75" hidden="false" customHeight="false" outlineLevel="0" collapsed="false">
      <c r="C1332" s="653" t="s">
        <v>456</v>
      </c>
      <c r="D1332" s="733" t="s">
        <v>1743</v>
      </c>
    </row>
    <row r="1333" customFormat="false" ht="12.75" hidden="false" customHeight="false" outlineLevel="0" collapsed="false">
      <c r="C1333" s="653" t="s">
        <v>456</v>
      </c>
      <c r="D1333" s="733" t="s">
        <v>1744</v>
      </c>
    </row>
    <row r="1334" customFormat="false" ht="12.75" hidden="false" customHeight="false" outlineLevel="0" collapsed="false">
      <c r="C1334" s="653" t="s">
        <v>456</v>
      </c>
      <c r="D1334" s="733" t="s">
        <v>1745</v>
      </c>
    </row>
    <row r="1335" customFormat="false" ht="12.75" hidden="false" customHeight="false" outlineLevel="0" collapsed="false">
      <c r="C1335" s="653" t="s">
        <v>456</v>
      </c>
      <c r="D1335" s="733" t="s">
        <v>1746</v>
      </c>
    </row>
    <row r="1336" customFormat="false" ht="12.75" hidden="false" customHeight="false" outlineLevel="0" collapsed="false">
      <c r="C1336" s="653" t="s">
        <v>456</v>
      </c>
      <c r="D1336" s="733" t="s">
        <v>1747</v>
      </c>
    </row>
    <row r="1337" customFormat="false" ht="12.75" hidden="false" customHeight="false" outlineLevel="0" collapsed="false">
      <c r="C1337" s="653" t="s">
        <v>456</v>
      </c>
      <c r="D1337" s="733" t="s">
        <v>1748</v>
      </c>
    </row>
    <row r="1338" customFormat="false" ht="12.75" hidden="false" customHeight="false" outlineLevel="0" collapsed="false">
      <c r="C1338" s="653" t="s">
        <v>456</v>
      </c>
      <c r="D1338" s="733" t="s">
        <v>1749</v>
      </c>
    </row>
    <row r="1339" customFormat="false" ht="12.75" hidden="false" customHeight="false" outlineLevel="0" collapsed="false">
      <c r="C1339" s="653" t="s">
        <v>458</v>
      </c>
      <c r="D1339" s="733" t="s">
        <v>1750</v>
      </c>
    </row>
    <row r="1340" customFormat="false" ht="12.75" hidden="false" customHeight="false" outlineLevel="0" collapsed="false">
      <c r="C1340" s="653" t="s">
        <v>458</v>
      </c>
      <c r="D1340" s="733" t="s">
        <v>1751</v>
      </c>
    </row>
    <row r="1341" customFormat="false" ht="12.75" hidden="false" customHeight="false" outlineLevel="0" collapsed="false">
      <c r="C1341" s="653" t="s">
        <v>458</v>
      </c>
      <c r="D1341" s="733" t="s">
        <v>1752</v>
      </c>
    </row>
    <row r="1342" customFormat="false" ht="12.75" hidden="false" customHeight="false" outlineLevel="0" collapsed="false">
      <c r="C1342" s="653" t="s">
        <v>458</v>
      </c>
      <c r="D1342" s="733" t="s">
        <v>1753</v>
      </c>
    </row>
    <row r="1343" customFormat="false" ht="12.75" hidden="false" customHeight="false" outlineLevel="0" collapsed="false">
      <c r="C1343" s="653" t="s">
        <v>458</v>
      </c>
      <c r="D1343" s="733" t="s">
        <v>1754</v>
      </c>
    </row>
    <row r="1344" customFormat="false" ht="12.75" hidden="false" customHeight="false" outlineLevel="0" collapsed="false">
      <c r="C1344" s="653" t="s">
        <v>458</v>
      </c>
      <c r="D1344" s="733" t="s">
        <v>1755</v>
      </c>
    </row>
    <row r="1345" customFormat="false" ht="12.75" hidden="false" customHeight="false" outlineLevel="0" collapsed="false">
      <c r="C1345" s="653" t="s">
        <v>458</v>
      </c>
      <c r="D1345" s="733" t="s">
        <v>1095</v>
      </c>
    </row>
    <row r="1346" customFormat="false" ht="12.75" hidden="false" customHeight="false" outlineLevel="0" collapsed="false">
      <c r="C1346" s="653" t="s">
        <v>458</v>
      </c>
      <c r="D1346" s="733" t="s">
        <v>1756</v>
      </c>
    </row>
    <row r="1347" customFormat="false" ht="12.75" hidden="false" customHeight="false" outlineLevel="0" collapsed="false">
      <c r="C1347" s="653" t="s">
        <v>458</v>
      </c>
      <c r="D1347" s="733" t="s">
        <v>1757</v>
      </c>
    </row>
    <row r="1348" customFormat="false" ht="12.75" hidden="false" customHeight="false" outlineLevel="0" collapsed="false">
      <c r="C1348" s="653" t="s">
        <v>458</v>
      </c>
      <c r="D1348" s="733" t="s">
        <v>1758</v>
      </c>
    </row>
    <row r="1349" customFormat="false" ht="12.75" hidden="false" customHeight="false" outlineLevel="0" collapsed="false">
      <c r="C1349" s="653" t="s">
        <v>458</v>
      </c>
      <c r="D1349" s="733" t="s">
        <v>1759</v>
      </c>
    </row>
    <row r="1350" customFormat="false" ht="12.75" hidden="false" customHeight="false" outlineLevel="0" collapsed="false">
      <c r="C1350" s="653" t="s">
        <v>458</v>
      </c>
      <c r="D1350" s="733" t="s">
        <v>1760</v>
      </c>
    </row>
    <row r="1351" customFormat="false" ht="12.75" hidden="false" customHeight="false" outlineLevel="0" collapsed="false">
      <c r="C1351" s="653" t="s">
        <v>458</v>
      </c>
      <c r="D1351" s="733" t="s">
        <v>1761</v>
      </c>
    </row>
    <row r="1352" customFormat="false" ht="12.75" hidden="false" customHeight="false" outlineLevel="0" collapsed="false">
      <c r="C1352" s="653" t="s">
        <v>458</v>
      </c>
      <c r="D1352" s="733" t="s">
        <v>1762</v>
      </c>
    </row>
    <row r="1353" customFormat="false" ht="12.75" hidden="false" customHeight="false" outlineLevel="0" collapsed="false">
      <c r="C1353" s="653" t="s">
        <v>458</v>
      </c>
      <c r="D1353" s="733" t="s">
        <v>1763</v>
      </c>
    </row>
    <row r="1354" customFormat="false" ht="12.75" hidden="false" customHeight="false" outlineLevel="0" collapsed="false">
      <c r="C1354" s="653" t="s">
        <v>458</v>
      </c>
      <c r="D1354" s="733" t="s">
        <v>1764</v>
      </c>
    </row>
    <row r="1355" customFormat="false" ht="12.75" hidden="false" customHeight="false" outlineLevel="0" collapsed="false">
      <c r="C1355" s="653" t="s">
        <v>458</v>
      </c>
      <c r="D1355" s="733" t="s">
        <v>1765</v>
      </c>
    </row>
    <row r="1356" customFormat="false" ht="12.75" hidden="false" customHeight="false" outlineLevel="0" collapsed="false">
      <c r="C1356" s="653" t="s">
        <v>458</v>
      </c>
      <c r="D1356" s="733" t="s">
        <v>1766</v>
      </c>
    </row>
    <row r="1357" customFormat="false" ht="12.75" hidden="false" customHeight="false" outlineLevel="0" collapsed="false">
      <c r="C1357" s="653" t="s">
        <v>458</v>
      </c>
      <c r="D1357" s="733" t="s">
        <v>1767</v>
      </c>
    </row>
    <row r="1358" customFormat="false" ht="12.75" hidden="false" customHeight="false" outlineLevel="0" collapsed="false">
      <c r="C1358" s="653" t="s">
        <v>458</v>
      </c>
      <c r="D1358" s="733" t="s">
        <v>1768</v>
      </c>
    </row>
    <row r="1359" customFormat="false" ht="12.75" hidden="false" customHeight="false" outlineLevel="0" collapsed="false">
      <c r="C1359" s="653" t="s">
        <v>458</v>
      </c>
      <c r="D1359" s="733" t="s">
        <v>1769</v>
      </c>
    </row>
    <row r="1360" customFormat="false" ht="12.75" hidden="false" customHeight="false" outlineLevel="0" collapsed="false">
      <c r="C1360" s="653" t="s">
        <v>458</v>
      </c>
      <c r="D1360" s="733" t="s">
        <v>1770</v>
      </c>
    </row>
    <row r="1361" customFormat="false" ht="12.75" hidden="false" customHeight="false" outlineLevel="0" collapsed="false">
      <c r="C1361" s="653" t="s">
        <v>458</v>
      </c>
      <c r="D1361" s="733" t="s">
        <v>1771</v>
      </c>
    </row>
    <row r="1362" customFormat="false" ht="12.75" hidden="false" customHeight="false" outlineLevel="0" collapsed="false">
      <c r="C1362" s="653" t="s">
        <v>460</v>
      </c>
      <c r="D1362" s="733" t="s">
        <v>1772</v>
      </c>
    </row>
    <row r="1363" customFormat="false" ht="12.75" hidden="false" customHeight="false" outlineLevel="0" collapsed="false">
      <c r="C1363" s="653" t="s">
        <v>460</v>
      </c>
      <c r="D1363" s="733" t="s">
        <v>1773</v>
      </c>
    </row>
    <row r="1364" customFormat="false" ht="12.75" hidden="false" customHeight="false" outlineLevel="0" collapsed="false">
      <c r="C1364" s="653" t="s">
        <v>460</v>
      </c>
      <c r="D1364" s="733" t="s">
        <v>1774</v>
      </c>
    </row>
    <row r="1365" customFormat="false" ht="12.75" hidden="false" customHeight="false" outlineLevel="0" collapsed="false">
      <c r="C1365" s="653" t="s">
        <v>460</v>
      </c>
      <c r="D1365" s="733" t="s">
        <v>1775</v>
      </c>
    </row>
    <row r="1366" customFormat="false" ht="12.75" hidden="false" customHeight="false" outlineLevel="0" collapsed="false">
      <c r="C1366" s="653" t="s">
        <v>460</v>
      </c>
      <c r="D1366" s="733" t="s">
        <v>1776</v>
      </c>
    </row>
    <row r="1367" customFormat="false" ht="12.75" hidden="false" customHeight="false" outlineLevel="0" collapsed="false">
      <c r="C1367" s="653" t="s">
        <v>460</v>
      </c>
      <c r="D1367" s="733" t="s">
        <v>1777</v>
      </c>
    </row>
    <row r="1368" customFormat="false" ht="12.75" hidden="false" customHeight="false" outlineLevel="0" collapsed="false">
      <c r="C1368" s="653" t="s">
        <v>460</v>
      </c>
      <c r="D1368" s="733" t="s">
        <v>1778</v>
      </c>
    </row>
    <row r="1369" customFormat="false" ht="12.75" hidden="false" customHeight="false" outlineLevel="0" collapsed="false">
      <c r="C1369" s="653" t="s">
        <v>460</v>
      </c>
      <c r="D1369" s="733" t="s">
        <v>1779</v>
      </c>
    </row>
    <row r="1370" customFormat="false" ht="12.75" hidden="false" customHeight="false" outlineLevel="0" collapsed="false">
      <c r="C1370" s="653" t="s">
        <v>460</v>
      </c>
      <c r="D1370" s="733" t="s">
        <v>1780</v>
      </c>
    </row>
    <row r="1371" customFormat="false" ht="12.75" hidden="false" customHeight="false" outlineLevel="0" collapsed="false">
      <c r="C1371" s="653" t="s">
        <v>460</v>
      </c>
      <c r="D1371" s="733" t="s">
        <v>1781</v>
      </c>
    </row>
    <row r="1372" customFormat="false" ht="12.75" hidden="false" customHeight="false" outlineLevel="0" collapsed="false">
      <c r="C1372" s="653" t="s">
        <v>460</v>
      </c>
      <c r="D1372" s="733" t="s">
        <v>1782</v>
      </c>
    </row>
    <row r="1373" customFormat="false" ht="12.75" hidden="false" customHeight="false" outlineLevel="0" collapsed="false">
      <c r="C1373" s="653" t="s">
        <v>460</v>
      </c>
      <c r="D1373" s="733" t="s">
        <v>1783</v>
      </c>
    </row>
    <row r="1374" customFormat="false" ht="12.75" hidden="false" customHeight="false" outlineLevel="0" collapsed="false">
      <c r="C1374" s="653" t="s">
        <v>460</v>
      </c>
      <c r="D1374" s="733" t="s">
        <v>1784</v>
      </c>
    </row>
    <row r="1375" customFormat="false" ht="12.75" hidden="false" customHeight="false" outlineLevel="0" collapsed="false">
      <c r="C1375" s="653" t="s">
        <v>460</v>
      </c>
      <c r="D1375" s="733" t="s">
        <v>1785</v>
      </c>
    </row>
    <row r="1376" customFormat="false" ht="12.75" hidden="false" customHeight="false" outlineLevel="0" collapsed="false">
      <c r="C1376" s="653" t="s">
        <v>460</v>
      </c>
      <c r="D1376" s="733" t="s">
        <v>1786</v>
      </c>
    </row>
    <row r="1377" customFormat="false" ht="12.75" hidden="false" customHeight="false" outlineLevel="0" collapsed="false">
      <c r="C1377" s="653" t="s">
        <v>460</v>
      </c>
      <c r="D1377" s="733" t="s">
        <v>1787</v>
      </c>
    </row>
    <row r="1378" customFormat="false" ht="12.75" hidden="false" customHeight="false" outlineLevel="0" collapsed="false">
      <c r="C1378" s="653" t="s">
        <v>460</v>
      </c>
      <c r="D1378" s="733" t="s">
        <v>1788</v>
      </c>
    </row>
    <row r="1379" customFormat="false" ht="12.75" hidden="false" customHeight="false" outlineLevel="0" collapsed="false">
      <c r="C1379" s="653" t="s">
        <v>460</v>
      </c>
      <c r="D1379" s="733" t="s">
        <v>1789</v>
      </c>
    </row>
    <row r="1380" customFormat="false" ht="12.75" hidden="false" customHeight="false" outlineLevel="0" collapsed="false">
      <c r="C1380" s="653" t="s">
        <v>460</v>
      </c>
      <c r="D1380" s="733" t="s">
        <v>1790</v>
      </c>
    </row>
    <row r="1381" customFormat="false" ht="12.75" hidden="false" customHeight="false" outlineLevel="0" collapsed="false">
      <c r="C1381" s="653" t="s">
        <v>462</v>
      </c>
      <c r="D1381" s="733" t="s">
        <v>1791</v>
      </c>
    </row>
    <row r="1382" customFormat="false" ht="12.75" hidden="false" customHeight="false" outlineLevel="0" collapsed="false">
      <c r="C1382" s="653" t="s">
        <v>462</v>
      </c>
      <c r="D1382" s="733" t="s">
        <v>1792</v>
      </c>
    </row>
    <row r="1383" customFormat="false" ht="12.75" hidden="false" customHeight="false" outlineLevel="0" collapsed="false">
      <c r="C1383" s="653" t="s">
        <v>462</v>
      </c>
      <c r="D1383" s="733" t="s">
        <v>1793</v>
      </c>
    </row>
    <row r="1384" customFormat="false" ht="12.75" hidden="false" customHeight="false" outlineLevel="0" collapsed="false">
      <c r="C1384" s="653" t="s">
        <v>462</v>
      </c>
      <c r="D1384" s="733" t="s">
        <v>1794</v>
      </c>
    </row>
    <row r="1385" customFormat="false" ht="12.75" hidden="false" customHeight="false" outlineLevel="0" collapsed="false">
      <c r="C1385" s="653" t="s">
        <v>462</v>
      </c>
      <c r="D1385" s="733" t="s">
        <v>1795</v>
      </c>
    </row>
    <row r="1386" customFormat="false" ht="12.75" hidden="false" customHeight="false" outlineLevel="0" collapsed="false">
      <c r="C1386" s="653" t="s">
        <v>462</v>
      </c>
      <c r="D1386" s="733" t="s">
        <v>1796</v>
      </c>
    </row>
    <row r="1387" customFormat="false" ht="12.75" hidden="false" customHeight="false" outlineLevel="0" collapsed="false">
      <c r="C1387" s="653" t="s">
        <v>462</v>
      </c>
      <c r="D1387" s="733" t="s">
        <v>1797</v>
      </c>
    </row>
    <row r="1388" customFormat="false" ht="12.75" hidden="false" customHeight="false" outlineLevel="0" collapsed="false">
      <c r="C1388" s="653" t="s">
        <v>462</v>
      </c>
      <c r="D1388" s="733" t="s">
        <v>1798</v>
      </c>
    </row>
    <row r="1389" customFormat="false" ht="12.75" hidden="false" customHeight="false" outlineLevel="0" collapsed="false">
      <c r="C1389" s="653" t="s">
        <v>462</v>
      </c>
      <c r="D1389" s="733" t="s">
        <v>1799</v>
      </c>
    </row>
    <row r="1390" customFormat="false" ht="12.75" hidden="false" customHeight="false" outlineLevel="0" collapsed="false">
      <c r="C1390" s="653" t="s">
        <v>462</v>
      </c>
      <c r="D1390" s="733" t="s">
        <v>1800</v>
      </c>
    </row>
    <row r="1391" customFormat="false" ht="12.75" hidden="false" customHeight="false" outlineLevel="0" collapsed="false">
      <c r="C1391" s="653" t="s">
        <v>462</v>
      </c>
      <c r="D1391" s="733" t="s">
        <v>1801</v>
      </c>
    </row>
    <row r="1392" customFormat="false" ht="12.75" hidden="false" customHeight="false" outlineLevel="0" collapsed="false">
      <c r="C1392" s="653" t="s">
        <v>462</v>
      </c>
      <c r="D1392" s="733" t="s">
        <v>1802</v>
      </c>
    </row>
    <row r="1393" customFormat="false" ht="12.75" hidden="false" customHeight="false" outlineLevel="0" collapsed="false">
      <c r="C1393" s="653" t="s">
        <v>462</v>
      </c>
      <c r="D1393" s="733" t="s">
        <v>1803</v>
      </c>
    </row>
    <row r="1394" customFormat="false" ht="12.75" hidden="false" customHeight="false" outlineLevel="0" collapsed="false">
      <c r="C1394" s="653" t="s">
        <v>462</v>
      </c>
      <c r="D1394" s="733" t="s">
        <v>1804</v>
      </c>
    </row>
    <row r="1395" customFormat="false" ht="12.75" hidden="false" customHeight="false" outlineLevel="0" collapsed="false">
      <c r="C1395" s="653" t="s">
        <v>462</v>
      </c>
      <c r="D1395" s="733" t="s">
        <v>1805</v>
      </c>
    </row>
    <row r="1396" customFormat="false" ht="12.75" hidden="false" customHeight="false" outlineLevel="0" collapsed="false">
      <c r="C1396" s="653" t="s">
        <v>462</v>
      </c>
      <c r="D1396" s="733" t="s">
        <v>1806</v>
      </c>
    </row>
    <row r="1397" customFormat="false" ht="12.75" hidden="false" customHeight="false" outlineLevel="0" collapsed="false">
      <c r="C1397" s="653" t="s">
        <v>462</v>
      </c>
      <c r="D1397" s="733" t="s">
        <v>1807</v>
      </c>
    </row>
    <row r="1398" customFormat="false" ht="12.75" hidden="false" customHeight="false" outlineLevel="0" collapsed="false">
      <c r="C1398" s="653" t="s">
        <v>462</v>
      </c>
      <c r="D1398" s="733" t="s">
        <v>1808</v>
      </c>
    </row>
    <row r="1399" customFormat="false" ht="12.75" hidden="false" customHeight="false" outlineLevel="0" collapsed="false">
      <c r="C1399" s="653" t="s">
        <v>462</v>
      </c>
      <c r="D1399" s="733" t="s">
        <v>1809</v>
      </c>
    </row>
    <row r="1400" customFormat="false" ht="12.75" hidden="false" customHeight="false" outlineLevel="0" collapsed="false">
      <c r="C1400" s="653" t="s">
        <v>462</v>
      </c>
      <c r="D1400" s="733" t="s">
        <v>1810</v>
      </c>
    </row>
    <row r="1401" customFormat="false" ht="12.75" hidden="false" customHeight="false" outlineLevel="0" collapsed="false">
      <c r="C1401" s="653" t="s">
        <v>462</v>
      </c>
      <c r="D1401" s="733" t="s">
        <v>1811</v>
      </c>
    </row>
    <row r="1402" customFormat="false" ht="12.75" hidden="false" customHeight="false" outlineLevel="0" collapsed="false">
      <c r="C1402" s="653" t="s">
        <v>462</v>
      </c>
      <c r="D1402" s="733" t="s">
        <v>1812</v>
      </c>
    </row>
    <row r="1403" customFormat="false" ht="12.75" hidden="false" customHeight="false" outlineLevel="0" collapsed="false">
      <c r="C1403" s="653" t="s">
        <v>462</v>
      </c>
      <c r="D1403" s="733" t="s">
        <v>1813</v>
      </c>
    </row>
    <row r="1404" customFormat="false" ht="12.75" hidden="false" customHeight="false" outlineLevel="0" collapsed="false">
      <c r="C1404" s="653" t="s">
        <v>462</v>
      </c>
      <c r="D1404" s="733" t="s">
        <v>1814</v>
      </c>
    </row>
    <row r="1405" customFormat="false" ht="12.75" hidden="false" customHeight="false" outlineLevel="0" collapsed="false">
      <c r="C1405" s="653" t="s">
        <v>464</v>
      </c>
      <c r="D1405" s="733" t="s">
        <v>1815</v>
      </c>
    </row>
    <row r="1406" customFormat="false" ht="12.75" hidden="false" customHeight="false" outlineLevel="0" collapsed="false">
      <c r="C1406" s="653" t="s">
        <v>464</v>
      </c>
      <c r="D1406" s="733" t="s">
        <v>1816</v>
      </c>
    </row>
    <row r="1407" customFormat="false" ht="12.75" hidden="false" customHeight="false" outlineLevel="0" collapsed="false">
      <c r="C1407" s="653" t="s">
        <v>464</v>
      </c>
      <c r="D1407" s="733" t="s">
        <v>1817</v>
      </c>
    </row>
    <row r="1408" customFormat="false" ht="12.75" hidden="false" customHeight="false" outlineLevel="0" collapsed="false">
      <c r="C1408" s="653" t="s">
        <v>464</v>
      </c>
      <c r="D1408" s="733" t="s">
        <v>1818</v>
      </c>
    </row>
    <row r="1409" customFormat="false" ht="12.75" hidden="false" customHeight="false" outlineLevel="0" collapsed="false">
      <c r="C1409" s="653" t="s">
        <v>464</v>
      </c>
      <c r="D1409" s="733" t="s">
        <v>1819</v>
      </c>
    </row>
    <row r="1410" customFormat="false" ht="12.75" hidden="false" customHeight="false" outlineLevel="0" collapsed="false">
      <c r="C1410" s="653" t="s">
        <v>464</v>
      </c>
      <c r="D1410" s="733" t="s">
        <v>1820</v>
      </c>
    </row>
    <row r="1411" customFormat="false" ht="12.75" hidden="false" customHeight="false" outlineLevel="0" collapsed="false">
      <c r="C1411" s="653" t="s">
        <v>464</v>
      </c>
      <c r="D1411" s="733" t="s">
        <v>1821</v>
      </c>
    </row>
    <row r="1412" customFormat="false" ht="12.75" hidden="false" customHeight="false" outlineLevel="0" collapsed="false">
      <c r="C1412" s="653" t="s">
        <v>464</v>
      </c>
      <c r="D1412" s="733" t="s">
        <v>1822</v>
      </c>
    </row>
    <row r="1413" customFormat="false" ht="12.75" hidden="false" customHeight="false" outlineLevel="0" collapsed="false">
      <c r="C1413" s="653" t="s">
        <v>464</v>
      </c>
      <c r="D1413" s="733" t="s">
        <v>1823</v>
      </c>
    </row>
    <row r="1414" customFormat="false" ht="12.75" hidden="false" customHeight="false" outlineLevel="0" collapsed="false">
      <c r="C1414" s="653" t="s">
        <v>464</v>
      </c>
      <c r="D1414" s="733" t="s">
        <v>1824</v>
      </c>
    </row>
    <row r="1415" customFormat="false" ht="12.75" hidden="false" customHeight="false" outlineLevel="0" collapsed="false">
      <c r="C1415" s="653" t="s">
        <v>464</v>
      </c>
      <c r="D1415" s="733" t="s">
        <v>1825</v>
      </c>
    </row>
    <row r="1416" customFormat="false" ht="12.75" hidden="false" customHeight="false" outlineLevel="0" collapsed="false">
      <c r="C1416" s="653" t="s">
        <v>464</v>
      </c>
      <c r="D1416" s="733" t="s">
        <v>1826</v>
      </c>
    </row>
    <row r="1417" customFormat="false" ht="12.75" hidden="false" customHeight="false" outlineLevel="0" collapsed="false">
      <c r="C1417" s="653" t="s">
        <v>464</v>
      </c>
      <c r="D1417" s="733" t="s">
        <v>1827</v>
      </c>
    </row>
    <row r="1418" customFormat="false" ht="12.75" hidden="false" customHeight="false" outlineLevel="0" collapsed="false">
      <c r="C1418" s="653" t="s">
        <v>464</v>
      </c>
      <c r="D1418" s="733" t="s">
        <v>1828</v>
      </c>
    </row>
    <row r="1419" customFormat="false" ht="12.75" hidden="false" customHeight="false" outlineLevel="0" collapsed="false">
      <c r="C1419" s="653" t="s">
        <v>464</v>
      </c>
      <c r="D1419" s="733" t="s">
        <v>1829</v>
      </c>
    </row>
    <row r="1420" customFormat="false" ht="12.75" hidden="false" customHeight="false" outlineLevel="0" collapsed="false">
      <c r="C1420" s="653" t="s">
        <v>464</v>
      </c>
      <c r="D1420" s="733" t="s">
        <v>1830</v>
      </c>
    </row>
    <row r="1421" customFormat="false" ht="12.75" hidden="false" customHeight="false" outlineLevel="0" collapsed="false">
      <c r="C1421" s="653" t="s">
        <v>464</v>
      </c>
      <c r="D1421" s="733" t="s">
        <v>1831</v>
      </c>
    </row>
    <row r="1422" customFormat="false" ht="12.75" hidden="false" customHeight="false" outlineLevel="0" collapsed="false">
      <c r="C1422" s="653" t="s">
        <v>466</v>
      </c>
      <c r="D1422" s="733" t="s">
        <v>1832</v>
      </c>
    </row>
    <row r="1423" customFormat="false" ht="12.75" hidden="false" customHeight="false" outlineLevel="0" collapsed="false">
      <c r="C1423" s="653" t="s">
        <v>466</v>
      </c>
      <c r="D1423" s="733" t="s">
        <v>1833</v>
      </c>
    </row>
    <row r="1424" customFormat="false" ht="12.75" hidden="false" customHeight="false" outlineLevel="0" collapsed="false">
      <c r="C1424" s="653" t="s">
        <v>466</v>
      </c>
      <c r="D1424" s="733" t="s">
        <v>1834</v>
      </c>
    </row>
    <row r="1425" customFormat="false" ht="12.75" hidden="false" customHeight="false" outlineLevel="0" collapsed="false">
      <c r="C1425" s="653" t="s">
        <v>466</v>
      </c>
      <c r="D1425" s="733" t="s">
        <v>1835</v>
      </c>
    </row>
    <row r="1426" customFormat="false" ht="12.75" hidden="false" customHeight="false" outlineLevel="0" collapsed="false">
      <c r="C1426" s="653" t="s">
        <v>466</v>
      </c>
      <c r="D1426" s="733" t="s">
        <v>1836</v>
      </c>
    </row>
    <row r="1427" customFormat="false" ht="12.75" hidden="false" customHeight="false" outlineLevel="0" collapsed="false">
      <c r="C1427" s="653" t="s">
        <v>466</v>
      </c>
      <c r="D1427" s="733" t="s">
        <v>1837</v>
      </c>
    </row>
    <row r="1428" customFormat="false" ht="12.75" hidden="false" customHeight="false" outlineLevel="0" collapsed="false">
      <c r="C1428" s="653" t="s">
        <v>466</v>
      </c>
      <c r="D1428" s="733" t="s">
        <v>1838</v>
      </c>
    </row>
    <row r="1429" customFormat="false" ht="12.75" hidden="false" customHeight="false" outlineLevel="0" collapsed="false">
      <c r="C1429" s="653" t="s">
        <v>466</v>
      </c>
      <c r="D1429" s="733" t="s">
        <v>1839</v>
      </c>
    </row>
    <row r="1430" customFormat="false" ht="12.75" hidden="false" customHeight="false" outlineLevel="0" collapsed="false">
      <c r="C1430" s="653" t="s">
        <v>466</v>
      </c>
      <c r="D1430" s="733" t="s">
        <v>1840</v>
      </c>
    </row>
    <row r="1431" customFormat="false" ht="12.75" hidden="false" customHeight="false" outlineLevel="0" collapsed="false">
      <c r="C1431" s="653" t="s">
        <v>466</v>
      </c>
      <c r="D1431" s="733" t="s">
        <v>1841</v>
      </c>
    </row>
    <row r="1432" customFormat="false" ht="12.75" hidden="false" customHeight="false" outlineLevel="0" collapsed="false">
      <c r="C1432" s="653" t="s">
        <v>466</v>
      </c>
      <c r="D1432" s="733" t="s">
        <v>1842</v>
      </c>
    </row>
    <row r="1433" customFormat="false" ht="12.75" hidden="false" customHeight="false" outlineLevel="0" collapsed="false">
      <c r="C1433" s="653" t="s">
        <v>466</v>
      </c>
      <c r="D1433" s="733" t="s">
        <v>1843</v>
      </c>
    </row>
    <row r="1434" customFormat="false" ht="12.75" hidden="false" customHeight="false" outlineLevel="0" collapsed="false">
      <c r="C1434" s="653" t="s">
        <v>466</v>
      </c>
      <c r="D1434" s="733" t="s">
        <v>1844</v>
      </c>
    </row>
    <row r="1435" customFormat="false" ht="12.75" hidden="false" customHeight="false" outlineLevel="0" collapsed="false">
      <c r="C1435" s="653" t="s">
        <v>466</v>
      </c>
      <c r="D1435" s="733" t="s">
        <v>467</v>
      </c>
    </row>
    <row r="1436" customFormat="false" ht="12.75" hidden="false" customHeight="false" outlineLevel="0" collapsed="false">
      <c r="C1436" s="653" t="s">
        <v>466</v>
      </c>
      <c r="D1436" s="733" t="s">
        <v>1845</v>
      </c>
    </row>
    <row r="1437" customFormat="false" ht="12.75" hidden="false" customHeight="false" outlineLevel="0" collapsed="false">
      <c r="C1437" s="653" t="s">
        <v>466</v>
      </c>
      <c r="D1437" s="733" t="s">
        <v>1846</v>
      </c>
    </row>
    <row r="1438" customFormat="false" ht="12.75" hidden="false" customHeight="false" outlineLevel="0" collapsed="false">
      <c r="C1438" s="653" t="s">
        <v>466</v>
      </c>
      <c r="D1438" s="733" t="s">
        <v>1847</v>
      </c>
    </row>
    <row r="1439" customFormat="false" ht="12.75" hidden="false" customHeight="false" outlineLevel="0" collapsed="false">
      <c r="C1439" s="653" t="s">
        <v>466</v>
      </c>
      <c r="D1439" s="733" t="s">
        <v>1848</v>
      </c>
    </row>
    <row r="1440" customFormat="false" ht="12.75" hidden="false" customHeight="false" outlineLevel="0" collapsed="false">
      <c r="C1440" s="653" t="s">
        <v>466</v>
      </c>
      <c r="D1440" s="733" t="s">
        <v>1849</v>
      </c>
    </row>
    <row r="1441" customFormat="false" ht="12.75" hidden="false" customHeight="false" outlineLevel="0" collapsed="false">
      <c r="C1441" s="653" t="s">
        <v>466</v>
      </c>
      <c r="D1441" s="733" t="s">
        <v>1850</v>
      </c>
    </row>
    <row r="1442" customFormat="false" ht="12.75" hidden="false" customHeight="false" outlineLevel="0" collapsed="false">
      <c r="C1442" s="653" t="s">
        <v>468</v>
      </c>
      <c r="D1442" s="733" t="s">
        <v>1851</v>
      </c>
    </row>
    <row r="1443" customFormat="false" ht="12.75" hidden="false" customHeight="false" outlineLevel="0" collapsed="false">
      <c r="C1443" s="653" t="s">
        <v>468</v>
      </c>
      <c r="D1443" s="733" t="s">
        <v>1852</v>
      </c>
    </row>
    <row r="1444" customFormat="false" ht="12.75" hidden="false" customHeight="false" outlineLevel="0" collapsed="false">
      <c r="C1444" s="653" t="s">
        <v>468</v>
      </c>
      <c r="D1444" s="733" t="s">
        <v>1853</v>
      </c>
    </row>
    <row r="1445" customFormat="false" ht="12.75" hidden="false" customHeight="false" outlineLevel="0" collapsed="false">
      <c r="C1445" s="653" t="s">
        <v>468</v>
      </c>
      <c r="D1445" s="733" t="s">
        <v>1854</v>
      </c>
    </row>
    <row r="1446" customFormat="false" ht="12.75" hidden="false" customHeight="false" outlineLevel="0" collapsed="false">
      <c r="C1446" s="653" t="s">
        <v>468</v>
      </c>
      <c r="D1446" s="733" t="s">
        <v>1855</v>
      </c>
    </row>
    <row r="1447" customFormat="false" ht="12.75" hidden="false" customHeight="false" outlineLevel="0" collapsed="false">
      <c r="C1447" s="653" t="s">
        <v>468</v>
      </c>
      <c r="D1447" s="733" t="s">
        <v>1856</v>
      </c>
    </row>
    <row r="1448" customFormat="false" ht="12.75" hidden="false" customHeight="false" outlineLevel="0" collapsed="false">
      <c r="C1448" s="653" t="s">
        <v>468</v>
      </c>
      <c r="D1448" s="733" t="s">
        <v>1857</v>
      </c>
    </row>
    <row r="1449" customFormat="false" ht="12.75" hidden="false" customHeight="false" outlineLevel="0" collapsed="false">
      <c r="C1449" s="653" t="s">
        <v>468</v>
      </c>
      <c r="D1449" s="733" t="s">
        <v>1858</v>
      </c>
    </row>
    <row r="1450" customFormat="false" ht="12.75" hidden="false" customHeight="false" outlineLevel="0" collapsed="false">
      <c r="C1450" s="653" t="s">
        <v>468</v>
      </c>
      <c r="D1450" s="733" t="s">
        <v>1859</v>
      </c>
    </row>
    <row r="1451" customFormat="false" ht="12.75" hidden="false" customHeight="false" outlineLevel="0" collapsed="false">
      <c r="C1451" s="653" t="s">
        <v>468</v>
      </c>
      <c r="D1451" s="733" t="s">
        <v>1860</v>
      </c>
    </row>
    <row r="1452" customFormat="false" ht="12.75" hidden="false" customHeight="false" outlineLevel="0" collapsed="false">
      <c r="C1452" s="653" t="s">
        <v>468</v>
      </c>
      <c r="D1452" s="733" t="s">
        <v>1861</v>
      </c>
    </row>
    <row r="1453" customFormat="false" ht="12.75" hidden="false" customHeight="false" outlineLevel="0" collapsed="false">
      <c r="C1453" s="653" t="s">
        <v>468</v>
      </c>
      <c r="D1453" s="733" t="s">
        <v>1862</v>
      </c>
    </row>
    <row r="1454" customFormat="false" ht="12.75" hidden="false" customHeight="false" outlineLevel="0" collapsed="false">
      <c r="C1454" s="653" t="s">
        <v>468</v>
      </c>
      <c r="D1454" s="733" t="s">
        <v>1863</v>
      </c>
    </row>
    <row r="1455" customFormat="false" ht="12.75" hidden="false" customHeight="false" outlineLevel="0" collapsed="false">
      <c r="C1455" s="653" t="s">
        <v>468</v>
      </c>
      <c r="D1455" s="733" t="s">
        <v>1864</v>
      </c>
    </row>
    <row r="1456" customFormat="false" ht="12.75" hidden="false" customHeight="false" outlineLevel="0" collapsed="false">
      <c r="C1456" s="653" t="s">
        <v>468</v>
      </c>
      <c r="D1456" s="733" t="s">
        <v>1865</v>
      </c>
    </row>
    <row r="1457" customFormat="false" ht="12.75" hidden="false" customHeight="false" outlineLevel="0" collapsed="false">
      <c r="C1457" s="653" t="s">
        <v>468</v>
      </c>
      <c r="D1457" s="733" t="s">
        <v>1866</v>
      </c>
    </row>
    <row r="1458" customFormat="false" ht="12.75" hidden="false" customHeight="false" outlineLevel="0" collapsed="false">
      <c r="C1458" s="653" t="s">
        <v>468</v>
      </c>
      <c r="D1458" s="733" t="s">
        <v>1867</v>
      </c>
    </row>
    <row r="1459" customFormat="false" ht="12.75" hidden="false" customHeight="false" outlineLevel="0" collapsed="false">
      <c r="C1459" s="653" t="s">
        <v>468</v>
      </c>
      <c r="D1459" s="733" t="s">
        <v>1868</v>
      </c>
    </row>
    <row r="1460" customFormat="false" ht="12.75" hidden="false" customHeight="false" outlineLevel="0" collapsed="false">
      <c r="C1460" s="653" t="s">
        <v>468</v>
      </c>
      <c r="D1460" s="733" t="s">
        <v>1869</v>
      </c>
    </row>
    <row r="1461" customFormat="false" ht="12.75" hidden="false" customHeight="false" outlineLevel="0" collapsed="false">
      <c r="C1461" s="653" t="s">
        <v>468</v>
      </c>
      <c r="D1461" s="733" t="s">
        <v>1870</v>
      </c>
    </row>
    <row r="1462" customFormat="false" ht="12.75" hidden="false" customHeight="false" outlineLevel="0" collapsed="false">
      <c r="C1462" s="653" t="s">
        <v>468</v>
      </c>
      <c r="D1462" s="733" t="s">
        <v>1871</v>
      </c>
    </row>
    <row r="1463" customFormat="false" ht="12.75" hidden="false" customHeight="false" outlineLevel="0" collapsed="false">
      <c r="C1463" s="653" t="s">
        <v>468</v>
      </c>
      <c r="D1463" s="733" t="s">
        <v>1872</v>
      </c>
    </row>
    <row r="1464" customFormat="false" ht="12.75" hidden="false" customHeight="false" outlineLevel="0" collapsed="false">
      <c r="C1464" s="653" t="s">
        <v>468</v>
      </c>
      <c r="D1464" s="733" t="s">
        <v>1873</v>
      </c>
    </row>
    <row r="1465" customFormat="false" ht="12.75" hidden="false" customHeight="false" outlineLevel="0" collapsed="false">
      <c r="C1465" s="653" t="s">
        <v>468</v>
      </c>
      <c r="D1465" s="733" t="s">
        <v>1874</v>
      </c>
    </row>
    <row r="1466" customFormat="false" ht="12.75" hidden="false" customHeight="false" outlineLevel="0" collapsed="false">
      <c r="C1466" s="653" t="s">
        <v>468</v>
      </c>
      <c r="D1466" s="733" t="s">
        <v>1875</v>
      </c>
    </row>
    <row r="1467" customFormat="false" ht="12.75" hidden="false" customHeight="false" outlineLevel="0" collapsed="false">
      <c r="C1467" s="653" t="s">
        <v>468</v>
      </c>
      <c r="D1467" s="733" t="s">
        <v>1876</v>
      </c>
    </row>
    <row r="1468" customFormat="false" ht="12.75" hidden="false" customHeight="false" outlineLevel="0" collapsed="false">
      <c r="C1468" s="653" t="s">
        <v>468</v>
      </c>
      <c r="D1468" s="733" t="s">
        <v>1877</v>
      </c>
    </row>
    <row r="1469" customFormat="false" ht="12.75" hidden="false" customHeight="false" outlineLevel="0" collapsed="false">
      <c r="C1469" s="653" t="s">
        <v>468</v>
      </c>
      <c r="D1469" s="733" t="s">
        <v>1878</v>
      </c>
    </row>
    <row r="1470" customFormat="false" ht="12.75" hidden="false" customHeight="false" outlineLevel="0" collapsed="false">
      <c r="C1470" s="653" t="s">
        <v>468</v>
      </c>
      <c r="D1470" s="733" t="s">
        <v>1879</v>
      </c>
    </row>
    <row r="1471" customFormat="false" ht="12.75" hidden="false" customHeight="false" outlineLevel="0" collapsed="false">
      <c r="C1471" s="653" t="s">
        <v>468</v>
      </c>
      <c r="D1471" s="733" t="s">
        <v>1880</v>
      </c>
    </row>
    <row r="1472" customFormat="false" ht="12.75" hidden="false" customHeight="false" outlineLevel="0" collapsed="false">
      <c r="C1472" s="653" t="s">
        <v>468</v>
      </c>
      <c r="D1472" s="733" t="s">
        <v>1881</v>
      </c>
    </row>
    <row r="1473" customFormat="false" ht="12.75" hidden="false" customHeight="false" outlineLevel="0" collapsed="false">
      <c r="C1473" s="653" t="s">
        <v>468</v>
      </c>
      <c r="D1473" s="733" t="s">
        <v>1882</v>
      </c>
    </row>
    <row r="1474" customFormat="false" ht="12.75" hidden="false" customHeight="false" outlineLevel="0" collapsed="false">
      <c r="C1474" s="653" t="s">
        <v>468</v>
      </c>
      <c r="D1474" s="733" t="s">
        <v>1883</v>
      </c>
    </row>
    <row r="1475" customFormat="false" ht="12.75" hidden="false" customHeight="false" outlineLevel="0" collapsed="false">
      <c r="C1475" s="653" t="s">
        <v>468</v>
      </c>
      <c r="D1475" s="733" t="s">
        <v>1884</v>
      </c>
    </row>
    <row r="1476" customFormat="false" ht="12.75" hidden="false" customHeight="false" outlineLevel="0" collapsed="false">
      <c r="C1476" s="653" t="s">
        <v>470</v>
      </c>
      <c r="D1476" s="733" t="s">
        <v>1885</v>
      </c>
    </row>
    <row r="1477" customFormat="false" ht="12.75" hidden="false" customHeight="false" outlineLevel="0" collapsed="false">
      <c r="C1477" s="653" t="s">
        <v>470</v>
      </c>
      <c r="D1477" s="733" t="s">
        <v>1886</v>
      </c>
    </row>
    <row r="1478" customFormat="false" ht="12.75" hidden="false" customHeight="false" outlineLevel="0" collapsed="false">
      <c r="C1478" s="653" t="s">
        <v>470</v>
      </c>
      <c r="D1478" s="733" t="s">
        <v>1887</v>
      </c>
    </row>
    <row r="1479" customFormat="false" ht="12.75" hidden="false" customHeight="false" outlineLevel="0" collapsed="false">
      <c r="C1479" s="653" t="s">
        <v>470</v>
      </c>
      <c r="D1479" s="733" t="s">
        <v>1888</v>
      </c>
    </row>
    <row r="1480" customFormat="false" ht="12.75" hidden="false" customHeight="false" outlineLevel="0" collapsed="false">
      <c r="C1480" s="653" t="s">
        <v>470</v>
      </c>
      <c r="D1480" s="733" t="s">
        <v>1889</v>
      </c>
    </row>
    <row r="1481" customFormat="false" ht="12.75" hidden="false" customHeight="false" outlineLevel="0" collapsed="false">
      <c r="C1481" s="653" t="s">
        <v>470</v>
      </c>
      <c r="D1481" s="733" t="s">
        <v>1890</v>
      </c>
    </row>
    <row r="1482" customFormat="false" ht="12.75" hidden="false" customHeight="false" outlineLevel="0" collapsed="false">
      <c r="C1482" s="653" t="s">
        <v>470</v>
      </c>
      <c r="D1482" s="733" t="s">
        <v>1891</v>
      </c>
    </row>
    <row r="1483" customFormat="false" ht="12.75" hidden="false" customHeight="false" outlineLevel="0" collapsed="false">
      <c r="C1483" s="653" t="s">
        <v>470</v>
      </c>
      <c r="D1483" s="733" t="s">
        <v>1892</v>
      </c>
    </row>
    <row r="1484" customFormat="false" ht="12.75" hidden="false" customHeight="false" outlineLevel="0" collapsed="false">
      <c r="C1484" s="653" t="s">
        <v>470</v>
      </c>
      <c r="D1484" s="733" t="s">
        <v>1893</v>
      </c>
    </row>
    <row r="1485" customFormat="false" ht="12.75" hidden="false" customHeight="false" outlineLevel="0" collapsed="false">
      <c r="C1485" s="653" t="s">
        <v>470</v>
      </c>
      <c r="D1485" s="733" t="s">
        <v>1894</v>
      </c>
    </row>
    <row r="1486" customFormat="false" ht="12.75" hidden="false" customHeight="false" outlineLevel="0" collapsed="false">
      <c r="C1486" s="653" t="s">
        <v>470</v>
      </c>
      <c r="D1486" s="733" t="s">
        <v>1895</v>
      </c>
    </row>
    <row r="1487" customFormat="false" ht="12.75" hidden="false" customHeight="false" outlineLevel="0" collapsed="false">
      <c r="C1487" s="653" t="s">
        <v>470</v>
      </c>
      <c r="D1487" s="733" t="s">
        <v>1896</v>
      </c>
    </row>
    <row r="1488" customFormat="false" ht="12.75" hidden="false" customHeight="false" outlineLevel="0" collapsed="false">
      <c r="C1488" s="653" t="s">
        <v>470</v>
      </c>
      <c r="D1488" s="733" t="s">
        <v>1897</v>
      </c>
    </row>
    <row r="1489" customFormat="false" ht="12.75" hidden="false" customHeight="false" outlineLevel="0" collapsed="false">
      <c r="C1489" s="653" t="s">
        <v>470</v>
      </c>
      <c r="D1489" s="733" t="s">
        <v>1898</v>
      </c>
    </row>
    <row r="1490" customFormat="false" ht="12.75" hidden="false" customHeight="false" outlineLevel="0" collapsed="false">
      <c r="C1490" s="653" t="s">
        <v>470</v>
      </c>
      <c r="D1490" s="733" t="s">
        <v>1899</v>
      </c>
    </row>
    <row r="1491" customFormat="false" ht="12.75" hidden="false" customHeight="false" outlineLevel="0" collapsed="false">
      <c r="C1491" s="653" t="s">
        <v>470</v>
      </c>
      <c r="D1491" s="733" t="s">
        <v>1900</v>
      </c>
    </row>
    <row r="1492" customFormat="false" ht="12.75" hidden="false" customHeight="false" outlineLevel="0" collapsed="false">
      <c r="C1492" s="653" t="s">
        <v>470</v>
      </c>
      <c r="D1492" s="733" t="s">
        <v>1901</v>
      </c>
    </row>
    <row r="1493" customFormat="false" ht="12.75" hidden="false" customHeight="false" outlineLevel="0" collapsed="false">
      <c r="C1493" s="653" t="s">
        <v>470</v>
      </c>
      <c r="D1493" s="733" t="s">
        <v>1902</v>
      </c>
    </row>
    <row r="1494" customFormat="false" ht="12.75" hidden="false" customHeight="false" outlineLevel="0" collapsed="false">
      <c r="C1494" s="653" t="s">
        <v>470</v>
      </c>
      <c r="D1494" s="733" t="s">
        <v>1903</v>
      </c>
    </row>
    <row r="1495" customFormat="false" ht="12.75" hidden="false" customHeight="false" outlineLevel="0" collapsed="false">
      <c r="C1495" s="653" t="s">
        <v>470</v>
      </c>
      <c r="D1495" s="733" t="s">
        <v>1904</v>
      </c>
    </row>
    <row r="1496" customFormat="false" ht="12.75" hidden="false" customHeight="false" outlineLevel="0" collapsed="false">
      <c r="C1496" s="653" t="s">
        <v>470</v>
      </c>
      <c r="D1496" s="733" t="s">
        <v>1905</v>
      </c>
    </row>
    <row r="1497" customFormat="false" ht="12.75" hidden="false" customHeight="false" outlineLevel="0" collapsed="false">
      <c r="C1497" s="653" t="s">
        <v>470</v>
      </c>
      <c r="D1497" s="733" t="s">
        <v>1906</v>
      </c>
    </row>
    <row r="1498" customFormat="false" ht="12.75" hidden="false" customHeight="false" outlineLevel="0" collapsed="false">
      <c r="C1498" s="653" t="s">
        <v>470</v>
      </c>
      <c r="D1498" s="733" t="s">
        <v>1907</v>
      </c>
    </row>
    <row r="1499" customFormat="false" ht="12.75" hidden="false" customHeight="false" outlineLevel="0" collapsed="false">
      <c r="C1499" s="653" t="s">
        <v>470</v>
      </c>
      <c r="D1499" s="733" t="s">
        <v>1908</v>
      </c>
    </row>
    <row r="1500" customFormat="false" ht="12.75" hidden="false" customHeight="false" outlineLevel="0" collapsed="false">
      <c r="C1500" s="653" t="s">
        <v>470</v>
      </c>
      <c r="D1500" s="733" t="s">
        <v>1909</v>
      </c>
    </row>
    <row r="1501" customFormat="false" ht="12.75" hidden="false" customHeight="false" outlineLevel="0" collapsed="false">
      <c r="C1501" s="653" t="s">
        <v>470</v>
      </c>
      <c r="D1501" s="733" t="s">
        <v>1910</v>
      </c>
    </row>
    <row r="1502" customFormat="false" ht="12.75" hidden="false" customHeight="false" outlineLevel="0" collapsed="false">
      <c r="C1502" s="653" t="s">
        <v>470</v>
      </c>
      <c r="D1502" s="733" t="s">
        <v>1911</v>
      </c>
    </row>
    <row r="1503" customFormat="false" ht="12.75" hidden="false" customHeight="false" outlineLevel="0" collapsed="false">
      <c r="C1503" s="653" t="s">
        <v>470</v>
      </c>
      <c r="D1503" s="733" t="s">
        <v>1912</v>
      </c>
    </row>
    <row r="1504" customFormat="false" ht="12.75" hidden="false" customHeight="false" outlineLevel="0" collapsed="false">
      <c r="C1504" s="653" t="s">
        <v>470</v>
      </c>
      <c r="D1504" s="733" t="s">
        <v>1913</v>
      </c>
    </row>
    <row r="1505" customFormat="false" ht="12.75" hidden="false" customHeight="false" outlineLevel="0" collapsed="false">
      <c r="C1505" s="653" t="s">
        <v>470</v>
      </c>
      <c r="D1505" s="733" t="s">
        <v>1914</v>
      </c>
    </row>
    <row r="1506" customFormat="false" ht="12.75" hidden="false" customHeight="false" outlineLevel="0" collapsed="false">
      <c r="C1506" s="653" t="s">
        <v>470</v>
      </c>
      <c r="D1506" s="733" t="s">
        <v>1915</v>
      </c>
    </row>
    <row r="1507" customFormat="false" ht="12.75" hidden="false" customHeight="false" outlineLevel="0" collapsed="false">
      <c r="C1507" s="653" t="s">
        <v>470</v>
      </c>
      <c r="D1507" s="733" t="s">
        <v>1916</v>
      </c>
    </row>
    <row r="1508" customFormat="false" ht="12.75" hidden="false" customHeight="false" outlineLevel="0" collapsed="false">
      <c r="C1508" s="653" t="s">
        <v>470</v>
      </c>
      <c r="D1508" s="733" t="s">
        <v>1917</v>
      </c>
    </row>
    <row r="1509" customFormat="false" ht="12.75" hidden="false" customHeight="false" outlineLevel="0" collapsed="false">
      <c r="C1509" s="653" t="s">
        <v>470</v>
      </c>
      <c r="D1509" s="733" t="s">
        <v>1918</v>
      </c>
    </row>
    <row r="1510" customFormat="false" ht="12.75" hidden="false" customHeight="false" outlineLevel="0" collapsed="false">
      <c r="C1510" s="653" t="s">
        <v>470</v>
      </c>
      <c r="D1510" s="733" t="s">
        <v>1919</v>
      </c>
    </row>
    <row r="1511" customFormat="false" ht="12.75" hidden="false" customHeight="false" outlineLevel="0" collapsed="false">
      <c r="C1511" s="653" t="s">
        <v>470</v>
      </c>
      <c r="D1511" s="733" t="s">
        <v>1920</v>
      </c>
    </row>
    <row r="1512" customFormat="false" ht="12.75" hidden="false" customHeight="false" outlineLevel="0" collapsed="false">
      <c r="C1512" s="653" t="s">
        <v>470</v>
      </c>
      <c r="D1512" s="733" t="s">
        <v>1921</v>
      </c>
    </row>
    <row r="1513" customFormat="false" ht="12.75" hidden="false" customHeight="false" outlineLevel="0" collapsed="false">
      <c r="C1513" s="653" t="s">
        <v>470</v>
      </c>
      <c r="D1513" s="733" t="s">
        <v>1922</v>
      </c>
    </row>
    <row r="1514" customFormat="false" ht="12.75" hidden="false" customHeight="false" outlineLevel="0" collapsed="false">
      <c r="C1514" s="653" t="s">
        <v>470</v>
      </c>
      <c r="D1514" s="733" t="s">
        <v>1923</v>
      </c>
    </row>
    <row r="1515" customFormat="false" ht="12.75" hidden="false" customHeight="false" outlineLevel="0" collapsed="false">
      <c r="C1515" s="653" t="s">
        <v>470</v>
      </c>
      <c r="D1515" s="733" t="s">
        <v>1924</v>
      </c>
    </row>
    <row r="1516" customFormat="false" ht="12.75" hidden="false" customHeight="false" outlineLevel="0" collapsed="false">
      <c r="C1516" s="653" t="s">
        <v>470</v>
      </c>
      <c r="D1516" s="733" t="s">
        <v>1925</v>
      </c>
    </row>
    <row r="1517" customFormat="false" ht="12.75" hidden="false" customHeight="false" outlineLevel="0" collapsed="false">
      <c r="C1517" s="653" t="s">
        <v>470</v>
      </c>
      <c r="D1517" s="733" t="s">
        <v>1926</v>
      </c>
    </row>
    <row r="1518" customFormat="false" ht="12.75" hidden="false" customHeight="false" outlineLevel="0" collapsed="false">
      <c r="C1518" s="653" t="s">
        <v>470</v>
      </c>
      <c r="D1518" s="733" t="s">
        <v>1927</v>
      </c>
    </row>
    <row r="1519" customFormat="false" ht="12.75" hidden="false" customHeight="false" outlineLevel="0" collapsed="false">
      <c r="C1519" s="653" t="s">
        <v>470</v>
      </c>
      <c r="D1519" s="733" t="s">
        <v>1928</v>
      </c>
    </row>
    <row r="1520" customFormat="false" ht="12.75" hidden="false" customHeight="false" outlineLevel="0" collapsed="false">
      <c r="C1520" s="653" t="s">
        <v>470</v>
      </c>
      <c r="D1520" s="733" t="s">
        <v>1929</v>
      </c>
    </row>
    <row r="1521" customFormat="false" ht="12.75" hidden="false" customHeight="false" outlineLevel="0" collapsed="false">
      <c r="C1521" s="653" t="s">
        <v>470</v>
      </c>
      <c r="D1521" s="733" t="s">
        <v>1930</v>
      </c>
    </row>
    <row r="1522" customFormat="false" ht="12.75" hidden="false" customHeight="false" outlineLevel="0" collapsed="false">
      <c r="C1522" s="653" t="s">
        <v>470</v>
      </c>
      <c r="D1522" s="733" t="s">
        <v>1931</v>
      </c>
    </row>
    <row r="1523" customFormat="false" ht="12.75" hidden="false" customHeight="false" outlineLevel="0" collapsed="false">
      <c r="C1523" s="653" t="s">
        <v>470</v>
      </c>
      <c r="D1523" s="733" t="s">
        <v>1674</v>
      </c>
    </row>
    <row r="1524" customFormat="false" ht="12.75" hidden="false" customHeight="false" outlineLevel="0" collapsed="false">
      <c r="C1524" s="653" t="s">
        <v>470</v>
      </c>
      <c r="D1524" s="733" t="s">
        <v>1932</v>
      </c>
    </row>
    <row r="1525" customFormat="false" ht="12.75" hidden="false" customHeight="false" outlineLevel="0" collapsed="false">
      <c r="C1525" s="653" t="s">
        <v>470</v>
      </c>
      <c r="D1525" s="733" t="s">
        <v>1933</v>
      </c>
    </row>
    <row r="1526" customFormat="false" ht="12.75" hidden="false" customHeight="false" outlineLevel="0" collapsed="false">
      <c r="C1526" s="653" t="s">
        <v>470</v>
      </c>
      <c r="D1526" s="733" t="s">
        <v>1934</v>
      </c>
    </row>
    <row r="1527" customFormat="false" ht="12.75" hidden="false" customHeight="false" outlineLevel="0" collapsed="false">
      <c r="C1527" s="653" t="s">
        <v>470</v>
      </c>
      <c r="D1527" s="733" t="s">
        <v>715</v>
      </c>
    </row>
    <row r="1528" customFormat="false" ht="12.75" hidden="false" customHeight="false" outlineLevel="0" collapsed="false">
      <c r="C1528" s="653" t="s">
        <v>470</v>
      </c>
      <c r="D1528" s="733" t="s">
        <v>1935</v>
      </c>
    </row>
    <row r="1529" customFormat="false" ht="12.75" hidden="false" customHeight="false" outlineLevel="0" collapsed="false">
      <c r="C1529" s="653" t="s">
        <v>470</v>
      </c>
      <c r="D1529" s="733" t="s">
        <v>1936</v>
      </c>
    </row>
    <row r="1530" customFormat="false" ht="12.75" hidden="false" customHeight="false" outlineLevel="0" collapsed="false">
      <c r="C1530" s="653" t="s">
        <v>470</v>
      </c>
      <c r="D1530" s="733" t="s">
        <v>1937</v>
      </c>
    </row>
    <row r="1531" customFormat="false" ht="12.75" hidden="false" customHeight="false" outlineLevel="0" collapsed="false">
      <c r="C1531" s="653" t="s">
        <v>470</v>
      </c>
      <c r="D1531" s="733" t="s">
        <v>1938</v>
      </c>
    </row>
    <row r="1532" customFormat="false" ht="12.75" hidden="false" customHeight="false" outlineLevel="0" collapsed="false">
      <c r="C1532" s="653" t="s">
        <v>470</v>
      </c>
      <c r="D1532" s="733" t="s">
        <v>1939</v>
      </c>
    </row>
    <row r="1533" customFormat="false" ht="12.75" hidden="false" customHeight="false" outlineLevel="0" collapsed="false">
      <c r="C1533" s="653" t="s">
        <v>470</v>
      </c>
      <c r="D1533" s="733" t="s">
        <v>1940</v>
      </c>
    </row>
    <row r="1534" customFormat="false" ht="12.75" hidden="false" customHeight="false" outlineLevel="0" collapsed="false">
      <c r="C1534" s="653" t="s">
        <v>470</v>
      </c>
      <c r="D1534" s="733" t="s">
        <v>1941</v>
      </c>
    </row>
    <row r="1535" customFormat="false" ht="12.75" hidden="false" customHeight="false" outlineLevel="0" collapsed="false">
      <c r="C1535" s="653" t="s">
        <v>470</v>
      </c>
      <c r="D1535" s="733" t="s">
        <v>1942</v>
      </c>
    </row>
    <row r="1536" customFormat="false" ht="12.75" hidden="false" customHeight="false" outlineLevel="0" collapsed="false">
      <c r="C1536" s="653" t="s">
        <v>472</v>
      </c>
      <c r="D1536" s="733" t="s">
        <v>1943</v>
      </c>
    </row>
    <row r="1537" customFormat="false" ht="12.75" hidden="false" customHeight="false" outlineLevel="0" collapsed="false">
      <c r="C1537" s="653" t="s">
        <v>472</v>
      </c>
      <c r="D1537" s="733" t="s">
        <v>1944</v>
      </c>
    </row>
    <row r="1538" customFormat="false" ht="12.75" hidden="false" customHeight="false" outlineLevel="0" collapsed="false">
      <c r="C1538" s="653" t="s">
        <v>472</v>
      </c>
      <c r="D1538" s="733" t="s">
        <v>1945</v>
      </c>
    </row>
    <row r="1539" customFormat="false" ht="12.75" hidden="false" customHeight="false" outlineLevel="0" collapsed="false">
      <c r="C1539" s="653" t="s">
        <v>472</v>
      </c>
      <c r="D1539" s="733" t="s">
        <v>1946</v>
      </c>
    </row>
    <row r="1540" customFormat="false" ht="12.75" hidden="false" customHeight="false" outlineLevel="0" collapsed="false">
      <c r="C1540" s="653" t="s">
        <v>472</v>
      </c>
      <c r="D1540" s="733" t="s">
        <v>1947</v>
      </c>
    </row>
    <row r="1541" customFormat="false" ht="12.75" hidden="false" customHeight="false" outlineLevel="0" collapsed="false">
      <c r="C1541" s="653" t="s">
        <v>472</v>
      </c>
      <c r="D1541" s="733" t="s">
        <v>1948</v>
      </c>
    </row>
    <row r="1542" customFormat="false" ht="12.75" hidden="false" customHeight="false" outlineLevel="0" collapsed="false">
      <c r="C1542" s="653" t="s">
        <v>472</v>
      </c>
      <c r="D1542" s="733" t="s">
        <v>1949</v>
      </c>
    </row>
    <row r="1543" customFormat="false" ht="12.75" hidden="false" customHeight="false" outlineLevel="0" collapsed="false">
      <c r="C1543" s="653" t="s">
        <v>472</v>
      </c>
      <c r="D1543" s="733" t="s">
        <v>1950</v>
      </c>
    </row>
    <row r="1544" customFormat="false" ht="12.75" hidden="false" customHeight="false" outlineLevel="0" collapsed="false">
      <c r="C1544" s="653" t="s">
        <v>472</v>
      </c>
      <c r="D1544" s="733" t="s">
        <v>1951</v>
      </c>
    </row>
    <row r="1545" customFormat="false" ht="12.75" hidden="false" customHeight="false" outlineLevel="0" collapsed="false">
      <c r="C1545" s="653" t="s">
        <v>472</v>
      </c>
      <c r="D1545" s="733" t="s">
        <v>1952</v>
      </c>
    </row>
    <row r="1546" customFormat="false" ht="12.75" hidden="false" customHeight="false" outlineLevel="0" collapsed="false">
      <c r="C1546" s="653" t="s">
        <v>472</v>
      </c>
      <c r="D1546" s="733" t="s">
        <v>1953</v>
      </c>
    </row>
    <row r="1547" customFormat="false" ht="12.75" hidden="false" customHeight="false" outlineLevel="0" collapsed="false">
      <c r="C1547" s="653" t="s">
        <v>472</v>
      </c>
      <c r="D1547" s="733" t="s">
        <v>1954</v>
      </c>
    </row>
    <row r="1548" customFormat="false" ht="12.75" hidden="false" customHeight="false" outlineLevel="0" collapsed="false">
      <c r="C1548" s="653" t="s">
        <v>472</v>
      </c>
      <c r="D1548" s="733" t="s">
        <v>1955</v>
      </c>
    </row>
    <row r="1549" customFormat="false" ht="12.75" hidden="false" customHeight="false" outlineLevel="0" collapsed="false">
      <c r="C1549" s="653" t="s">
        <v>472</v>
      </c>
      <c r="D1549" s="733" t="s">
        <v>1956</v>
      </c>
    </row>
    <row r="1550" customFormat="false" ht="12.75" hidden="false" customHeight="false" outlineLevel="0" collapsed="false">
      <c r="C1550" s="653" t="s">
        <v>472</v>
      </c>
      <c r="D1550" s="733" t="s">
        <v>1957</v>
      </c>
    </row>
    <row r="1551" customFormat="false" ht="12.75" hidden="false" customHeight="false" outlineLevel="0" collapsed="false">
      <c r="C1551" s="653" t="s">
        <v>472</v>
      </c>
      <c r="D1551" s="733" t="s">
        <v>1958</v>
      </c>
    </row>
    <row r="1552" customFormat="false" ht="12.75" hidden="false" customHeight="false" outlineLevel="0" collapsed="false">
      <c r="C1552" s="653" t="s">
        <v>472</v>
      </c>
      <c r="D1552" s="733" t="s">
        <v>1959</v>
      </c>
    </row>
    <row r="1553" customFormat="false" ht="12.75" hidden="false" customHeight="false" outlineLevel="0" collapsed="false">
      <c r="C1553" s="653" t="s">
        <v>472</v>
      </c>
      <c r="D1553" s="733" t="s">
        <v>1960</v>
      </c>
    </row>
    <row r="1554" customFormat="false" ht="12.75" hidden="false" customHeight="false" outlineLevel="0" collapsed="false">
      <c r="C1554" s="653" t="s">
        <v>472</v>
      </c>
      <c r="D1554" s="733" t="s">
        <v>1961</v>
      </c>
    </row>
    <row r="1555" customFormat="false" ht="12.75" hidden="false" customHeight="false" outlineLevel="0" collapsed="false">
      <c r="C1555" s="653" t="s">
        <v>472</v>
      </c>
      <c r="D1555" s="733" t="s">
        <v>1962</v>
      </c>
    </row>
    <row r="1556" customFormat="false" ht="12.75" hidden="false" customHeight="false" outlineLevel="0" collapsed="false">
      <c r="C1556" s="653" t="s">
        <v>474</v>
      </c>
      <c r="D1556" s="733" t="s">
        <v>1963</v>
      </c>
    </row>
    <row r="1557" customFormat="false" ht="12.75" hidden="false" customHeight="false" outlineLevel="0" collapsed="false">
      <c r="C1557" s="653" t="s">
        <v>474</v>
      </c>
      <c r="D1557" s="733" t="s">
        <v>1964</v>
      </c>
    </row>
    <row r="1558" customFormat="false" ht="12.75" hidden="false" customHeight="false" outlineLevel="0" collapsed="false">
      <c r="C1558" s="653" t="s">
        <v>474</v>
      </c>
      <c r="D1558" s="733" t="s">
        <v>1965</v>
      </c>
    </row>
    <row r="1559" customFormat="false" ht="12.75" hidden="false" customHeight="false" outlineLevel="0" collapsed="false">
      <c r="C1559" s="653" t="s">
        <v>474</v>
      </c>
      <c r="D1559" s="733" t="s">
        <v>1966</v>
      </c>
    </row>
    <row r="1560" customFormat="false" ht="12.75" hidden="false" customHeight="false" outlineLevel="0" collapsed="false">
      <c r="C1560" s="653" t="s">
        <v>474</v>
      </c>
      <c r="D1560" s="733" t="s">
        <v>1967</v>
      </c>
    </row>
    <row r="1561" customFormat="false" ht="12.75" hidden="false" customHeight="false" outlineLevel="0" collapsed="false">
      <c r="C1561" s="653" t="s">
        <v>474</v>
      </c>
      <c r="D1561" s="733" t="s">
        <v>1968</v>
      </c>
    </row>
    <row r="1562" customFormat="false" ht="12.75" hidden="false" customHeight="false" outlineLevel="0" collapsed="false">
      <c r="C1562" s="653" t="s">
        <v>474</v>
      </c>
      <c r="D1562" s="733" t="s">
        <v>1969</v>
      </c>
    </row>
    <row r="1563" customFormat="false" ht="12.75" hidden="false" customHeight="false" outlineLevel="0" collapsed="false">
      <c r="C1563" s="653" t="s">
        <v>474</v>
      </c>
      <c r="D1563" s="733" t="s">
        <v>1970</v>
      </c>
    </row>
    <row r="1564" customFormat="false" ht="12.75" hidden="false" customHeight="false" outlineLevel="0" collapsed="false">
      <c r="C1564" s="653" t="s">
        <v>474</v>
      </c>
      <c r="D1564" s="733" t="s">
        <v>1971</v>
      </c>
    </row>
    <row r="1565" customFormat="false" ht="12.75" hidden="false" customHeight="false" outlineLevel="0" collapsed="false">
      <c r="C1565" s="653" t="s">
        <v>474</v>
      </c>
      <c r="D1565" s="733" t="s">
        <v>1972</v>
      </c>
    </row>
    <row r="1566" customFormat="false" ht="12.75" hidden="false" customHeight="false" outlineLevel="0" collapsed="false">
      <c r="C1566" s="653" t="s">
        <v>474</v>
      </c>
      <c r="D1566" s="733" t="s">
        <v>1973</v>
      </c>
    </row>
    <row r="1567" customFormat="false" ht="12.75" hidden="false" customHeight="false" outlineLevel="0" collapsed="false">
      <c r="C1567" s="653" t="s">
        <v>474</v>
      </c>
      <c r="D1567" s="733" t="s">
        <v>1974</v>
      </c>
    </row>
    <row r="1568" customFormat="false" ht="12.75" hidden="false" customHeight="false" outlineLevel="0" collapsed="false">
      <c r="C1568" s="653" t="s">
        <v>474</v>
      </c>
      <c r="D1568" s="733" t="s">
        <v>1975</v>
      </c>
    </row>
    <row r="1569" customFormat="false" ht="12.75" hidden="false" customHeight="false" outlineLevel="0" collapsed="false">
      <c r="C1569" s="653" t="s">
        <v>474</v>
      </c>
      <c r="D1569" s="733" t="s">
        <v>1976</v>
      </c>
    </row>
    <row r="1570" customFormat="false" ht="12.75" hidden="false" customHeight="false" outlineLevel="0" collapsed="false">
      <c r="C1570" s="653" t="s">
        <v>474</v>
      </c>
      <c r="D1570" s="733" t="s">
        <v>1977</v>
      </c>
    </row>
    <row r="1571" customFormat="false" ht="12.75" hidden="false" customHeight="false" outlineLevel="0" collapsed="false">
      <c r="C1571" s="653" t="s">
        <v>474</v>
      </c>
      <c r="D1571" s="733" t="s">
        <v>1978</v>
      </c>
    </row>
    <row r="1572" customFormat="false" ht="12.75" hidden="false" customHeight="false" outlineLevel="0" collapsed="false">
      <c r="C1572" s="653" t="s">
        <v>474</v>
      </c>
      <c r="D1572" s="733" t="s">
        <v>1979</v>
      </c>
    </row>
    <row r="1573" customFormat="false" ht="12.75" hidden="false" customHeight="false" outlineLevel="0" collapsed="false">
      <c r="C1573" s="653" t="s">
        <v>474</v>
      </c>
      <c r="D1573" s="733" t="s">
        <v>1980</v>
      </c>
    </row>
    <row r="1574" customFormat="false" ht="12.75" hidden="false" customHeight="false" outlineLevel="0" collapsed="false">
      <c r="C1574" s="653" t="s">
        <v>474</v>
      </c>
      <c r="D1574" s="733" t="s">
        <v>1981</v>
      </c>
    </row>
    <row r="1575" customFormat="false" ht="12.75" hidden="false" customHeight="false" outlineLevel="0" collapsed="false">
      <c r="C1575" s="653" t="s">
        <v>474</v>
      </c>
      <c r="D1575" s="733" t="s">
        <v>1982</v>
      </c>
    </row>
    <row r="1576" customFormat="false" ht="12.75" hidden="false" customHeight="false" outlineLevel="0" collapsed="false">
      <c r="C1576" s="653" t="s">
        <v>474</v>
      </c>
      <c r="D1576" s="733" t="s">
        <v>1983</v>
      </c>
    </row>
    <row r="1577" customFormat="false" ht="12.75" hidden="false" customHeight="false" outlineLevel="0" collapsed="false">
      <c r="C1577" s="653" t="s">
        <v>476</v>
      </c>
      <c r="D1577" s="733" t="s">
        <v>1984</v>
      </c>
    </row>
    <row r="1578" customFormat="false" ht="12.75" hidden="false" customHeight="false" outlineLevel="0" collapsed="false">
      <c r="C1578" s="653" t="s">
        <v>476</v>
      </c>
      <c r="D1578" s="733" t="s">
        <v>1985</v>
      </c>
    </row>
    <row r="1579" customFormat="false" ht="12.75" hidden="false" customHeight="false" outlineLevel="0" collapsed="false">
      <c r="C1579" s="653" t="s">
        <v>476</v>
      </c>
      <c r="D1579" s="733" t="s">
        <v>1986</v>
      </c>
    </row>
    <row r="1580" customFormat="false" ht="12.75" hidden="false" customHeight="false" outlineLevel="0" collapsed="false">
      <c r="C1580" s="653" t="s">
        <v>476</v>
      </c>
      <c r="D1580" s="733" t="s">
        <v>1987</v>
      </c>
    </row>
    <row r="1581" customFormat="false" ht="12.75" hidden="false" customHeight="false" outlineLevel="0" collapsed="false">
      <c r="C1581" s="653" t="s">
        <v>476</v>
      </c>
      <c r="D1581" s="733" t="s">
        <v>1988</v>
      </c>
    </row>
    <row r="1582" customFormat="false" ht="12.75" hidden="false" customHeight="false" outlineLevel="0" collapsed="false">
      <c r="C1582" s="653" t="s">
        <v>476</v>
      </c>
      <c r="D1582" s="733" t="s">
        <v>1989</v>
      </c>
    </row>
    <row r="1583" customFormat="false" ht="12.75" hidden="false" customHeight="false" outlineLevel="0" collapsed="false">
      <c r="C1583" s="653" t="s">
        <v>476</v>
      </c>
      <c r="D1583" s="733" t="s">
        <v>1990</v>
      </c>
    </row>
    <row r="1584" customFormat="false" ht="12.75" hidden="false" customHeight="false" outlineLevel="0" collapsed="false">
      <c r="C1584" s="653" t="s">
        <v>476</v>
      </c>
      <c r="D1584" s="733" t="s">
        <v>1991</v>
      </c>
    </row>
    <row r="1585" customFormat="false" ht="12.75" hidden="false" customHeight="false" outlineLevel="0" collapsed="false">
      <c r="C1585" s="653" t="s">
        <v>476</v>
      </c>
      <c r="D1585" s="733" t="s">
        <v>1992</v>
      </c>
    </row>
    <row r="1586" customFormat="false" ht="12.75" hidden="false" customHeight="false" outlineLevel="0" collapsed="false">
      <c r="C1586" s="653" t="s">
        <v>476</v>
      </c>
      <c r="D1586" s="733" t="s">
        <v>1993</v>
      </c>
    </row>
    <row r="1587" customFormat="false" ht="12.75" hidden="false" customHeight="false" outlineLevel="0" collapsed="false">
      <c r="C1587" s="653" t="s">
        <v>476</v>
      </c>
      <c r="D1587" s="733" t="s">
        <v>1994</v>
      </c>
    </row>
    <row r="1588" customFormat="false" ht="12.75" hidden="false" customHeight="false" outlineLevel="0" collapsed="false">
      <c r="C1588" s="653" t="s">
        <v>476</v>
      </c>
      <c r="D1588" s="733" t="s">
        <v>1995</v>
      </c>
    </row>
    <row r="1589" customFormat="false" ht="12.75" hidden="false" customHeight="false" outlineLevel="0" collapsed="false">
      <c r="C1589" s="653" t="s">
        <v>476</v>
      </c>
      <c r="D1589" s="733" t="s">
        <v>1996</v>
      </c>
    </row>
    <row r="1590" customFormat="false" ht="12.75" hidden="false" customHeight="false" outlineLevel="0" collapsed="false">
      <c r="C1590" s="653" t="s">
        <v>476</v>
      </c>
      <c r="D1590" s="733" t="s">
        <v>1997</v>
      </c>
    </row>
    <row r="1591" customFormat="false" ht="12.75" hidden="false" customHeight="false" outlineLevel="0" collapsed="false">
      <c r="C1591" s="653" t="s">
        <v>476</v>
      </c>
      <c r="D1591" s="733" t="s">
        <v>728</v>
      </c>
    </row>
    <row r="1592" customFormat="false" ht="12.75" hidden="false" customHeight="false" outlineLevel="0" collapsed="false">
      <c r="C1592" s="653" t="s">
        <v>476</v>
      </c>
      <c r="D1592" s="733" t="s">
        <v>1998</v>
      </c>
    </row>
    <row r="1593" customFormat="false" ht="12.75" hidden="false" customHeight="false" outlineLevel="0" collapsed="false">
      <c r="C1593" s="653" t="s">
        <v>476</v>
      </c>
      <c r="D1593" s="733" t="s">
        <v>1999</v>
      </c>
    </row>
    <row r="1594" customFormat="false" ht="12.75" hidden="false" customHeight="false" outlineLevel="0" collapsed="false">
      <c r="C1594" s="653" t="s">
        <v>476</v>
      </c>
      <c r="D1594" s="733" t="s">
        <v>2000</v>
      </c>
    </row>
    <row r="1595" customFormat="false" ht="12.75" hidden="false" customHeight="false" outlineLevel="0" collapsed="false">
      <c r="C1595" s="653" t="s">
        <v>476</v>
      </c>
      <c r="D1595" s="733" t="s">
        <v>2001</v>
      </c>
    </row>
    <row r="1596" customFormat="false" ht="12.75" hidden="false" customHeight="false" outlineLevel="0" collapsed="false">
      <c r="C1596" s="653" t="s">
        <v>476</v>
      </c>
      <c r="D1596" s="733" t="s">
        <v>2002</v>
      </c>
    </row>
    <row r="1597" customFormat="false" ht="12.75" hidden="false" customHeight="false" outlineLevel="0" collapsed="false">
      <c r="C1597" s="653" t="s">
        <v>476</v>
      </c>
      <c r="D1597" s="733" t="s">
        <v>2003</v>
      </c>
    </row>
    <row r="1598" customFormat="false" ht="12.75" hidden="false" customHeight="false" outlineLevel="0" collapsed="false">
      <c r="C1598" s="653" t="s">
        <v>476</v>
      </c>
      <c r="D1598" s="733" t="s">
        <v>2004</v>
      </c>
    </row>
    <row r="1599" customFormat="false" ht="12.75" hidden="false" customHeight="false" outlineLevel="0" collapsed="false">
      <c r="C1599" s="653" t="s">
        <v>476</v>
      </c>
      <c r="D1599" s="733" t="s">
        <v>785</v>
      </c>
    </row>
    <row r="1600" customFormat="false" ht="12.75" hidden="false" customHeight="false" outlineLevel="0" collapsed="false">
      <c r="C1600" s="653" t="s">
        <v>476</v>
      </c>
      <c r="D1600" s="733" t="s">
        <v>2005</v>
      </c>
    </row>
    <row r="1601" customFormat="false" ht="12.75" hidden="false" customHeight="false" outlineLevel="0" collapsed="false">
      <c r="C1601" s="653" t="s">
        <v>476</v>
      </c>
      <c r="D1601" s="733" t="s">
        <v>1306</v>
      </c>
    </row>
    <row r="1602" customFormat="false" ht="12.75" hidden="false" customHeight="false" outlineLevel="0" collapsed="false">
      <c r="C1602" s="653" t="s">
        <v>476</v>
      </c>
      <c r="D1602" s="733" t="s">
        <v>2006</v>
      </c>
    </row>
    <row r="1603" customFormat="false" ht="12.75" hidden="false" customHeight="false" outlineLevel="0" collapsed="false">
      <c r="C1603" s="653" t="s">
        <v>476</v>
      </c>
      <c r="D1603" s="733" t="s">
        <v>2007</v>
      </c>
    </row>
    <row r="1604" customFormat="false" ht="12.75" hidden="false" customHeight="false" outlineLevel="0" collapsed="false">
      <c r="C1604" s="653" t="s">
        <v>476</v>
      </c>
      <c r="D1604" s="733" t="s">
        <v>2008</v>
      </c>
    </row>
    <row r="1605" customFormat="false" ht="12.75" hidden="false" customHeight="false" outlineLevel="0" collapsed="false">
      <c r="C1605" s="653" t="s">
        <v>476</v>
      </c>
      <c r="D1605" s="733" t="s">
        <v>2009</v>
      </c>
    </row>
    <row r="1606" customFormat="false" ht="12.75" hidden="false" customHeight="false" outlineLevel="0" collapsed="false">
      <c r="C1606" s="653" t="s">
        <v>476</v>
      </c>
      <c r="D1606" s="733" t="s">
        <v>2010</v>
      </c>
    </row>
    <row r="1607" customFormat="false" ht="12.75" hidden="false" customHeight="false" outlineLevel="0" collapsed="false">
      <c r="C1607" s="653" t="s">
        <v>476</v>
      </c>
      <c r="D1607" s="733" t="s">
        <v>2011</v>
      </c>
    </row>
    <row r="1608" customFormat="false" ht="12.75" hidden="false" customHeight="false" outlineLevel="0" collapsed="false">
      <c r="C1608" s="653" t="s">
        <v>476</v>
      </c>
      <c r="D1608" s="733" t="s">
        <v>2012</v>
      </c>
    </row>
    <row r="1609" customFormat="false" ht="12.75" hidden="false" customHeight="false" outlineLevel="0" collapsed="false">
      <c r="C1609" s="653" t="s">
        <v>476</v>
      </c>
      <c r="D1609" s="733" t="s">
        <v>2013</v>
      </c>
    </row>
    <row r="1610" customFormat="false" ht="12.75" hidden="false" customHeight="false" outlineLevel="0" collapsed="false">
      <c r="C1610" s="653" t="s">
        <v>476</v>
      </c>
      <c r="D1610" s="733" t="s">
        <v>2014</v>
      </c>
    </row>
    <row r="1611" customFormat="false" ht="12.75" hidden="false" customHeight="false" outlineLevel="0" collapsed="false">
      <c r="C1611" s="653" t="s">
        <v>476</v>
      </c>
      <c r="D1611" s="733" t="s">
        <v>2015</v>
      </c>
    </row>
    <row r="1612" customFormat="false" ht="12.75" hidden="false" customHeight="false" outlineLevel="0" collapsed="false">
      <c r="C1612" s="653" t="s">
        <v>476</v>
      </c>
      <c r="D1612" s="733" t="s">
        <v>2016</v>
      </c>
    </row>
    <row r="1613" customFormat="false" ht="12.75" hidden="false" customHeight="false" outlineLevel="0" collapsed="false">
      <c r="C1613" s="653" t="s">
        <v>476</v>
      </c>
      <c r="D1613" s="733" t="s">
        <v>2017</v>
      </c>
    </row>
    <row r="1614" customFormat="false" ht="12.75" hidden="false" customHeight="false" outlineLevel="0" collapsed="false">
      <c r="C1614" s="653" t="s">
        <v>476</v>
      </c>
      <c r="D1614" s="733" t="s">
        <v>2018</v>
      </c>
    </row>
    <row r="1615" customFormat="false" ht="12.75" hidden="false" customHeight="false" outlineLevel="0" collapsed="false">
      <c r="C1615" s="653" t="s">
        <v>476</v>
      </c>
      <c r="D1615" s="733" t="s">
        <v>2019</v>
      </c>
    </row>
    <row r="1616" customFormat="false" ht="12.75" hidden="false" customHeight="false" outlineLevel="0" collapsed="false">
      <c r="C1616" s="653" t="s">
        <v>476</v>
      </c>
      <c r="D1616" s="733" t="s">
        <v>2020</v>
      </c>
    </row>
    <row r="1617" customFormat="false" ht="12.75" hidden="false" customHeight="false" outlineLevel="0" collapsed="false">
      <c r="C1617" s="653" t="s">
        <v>476</v>
      </c>
      <c r="D1617" s="733" t="s">
        <v>2021</v>
      </c>
    </row>
    <row r="1618" customFormat="false" ht="12.75" hidden="false" customHeight="false" outlineLevel="0" collapsed="false">
      <c r="C1618" s="653" t="s">
        <v>476</v>
      </c>
      <c r="D1618" s="733" t="s">
        <v>2022</v>
      </c>
    </row>
    <row r="1619" customFormat="false" ht="12.75" hidden="false" customHeight="false" outlineLevel="0" collapsed="false">
      <c r="C1619" s="653" t="s">
        <v>476</v>
      </c>
      <c r="D1619" s="733" t="s">
        <v>2023</v>
      </c>
    </row>
    <row r="1620" customFormat="false" ht="12.75" hidden="false" customHeight="false" outlineLevel="0" collapsed="false">
      <c r="C1620" s="653" t="s">
        <v>476</v>
      </c>
      <c r="D1620" s="733" t="s">
        <v>2024</v>
      </c>
    </row>
    <row r="1621" customFormat="false" ht="12.75" hidden="false" customHeight="false" outlineLevel="0" collapsed="false">
      <c r="C1621" s="653" t="s">
        <v>476</v>
      </c>
      <c r="D1621" s="733" t="s">
        <v>2025</v>
      </c>
    </row>
    <row r="1622" customFormat="false" ht="12.75" hidden="false" customHeight="false" outlineLevel="0" collapsed="false">
      <c r="C1622" s="653" t="s">
        <v>478</v>
      </c>
      <c r="D1622" s="733" t="s">
        <v>2026</v>
      </c>
    </row>
    <row r="1623" customFormat="false" ht="12.75" hidden="false" customHeight="false" outlineLevel="0" collapsed="false">
      <c r="C1623" s="653" t="s">
        <v>478</v>
      </c>
      <c r="D1623" s="733" t="s">
        <v>2027</v>
      </c>
    </row>
    <row r="1624" customFormat="false" ht="12.75" hidden="false" customHeight="false" outlineLevel="0" collapsed="false">
      <c r="C1624" s="653" t="s">
        <v>478</v>
      </c>
      <c r="D1624" s="733" t="s">
        <v>2028</v>
      </c>
    </row>
    <row r="1625" customFormat="false" ht="12.75" hidden="false" customHeight="false" outlineLevel="0" collapsed="false">
      <c r="C1625" s="653" t="s">
        <v>478</v>
      </c>
      <c r="D1625" s="733" t="s">
        <v>2029</v>
      </c>
    </row>
    <row r="1626" customFormat="false" ht="12.75" hidden="false" customHeight="false" outlineLevel="0" collapsed="false">
      <c r="C1626" s="653" t="s">
        <v>478</v>
      </c>
      <c r="D1626" s="733" t="s">
        <v>2030</v>
      </c>
    </row>
    <row r="1627" customFormat="false" ht="12.75" hidden="false" customHeight="false" outlineLevel="0" collapsed="false">
      <c r="C1627" s="653" t="s">
        <v>478</v>
      </c>
      <c r="D1627" s="733" t="s">
        <v>2031</v>
      </c>
    </row>
    <row r="1628" customFormat="false" ht="12.75" hidden="false" customHeight="false" outlineLevel="0" collapsed="false">
      <c r="C1628" s="653" t="s">
        <v>478</v>
      </c>
      <c r="D1628" s="733" t="s">
        <v>2032</v>
      </c>
    </row>
    <row r="1629" customFormat="false" ht="12.75" hidden="false" customHeight="false" outlineLevel="0" collapsed="false">
      <c r="C1629" s="653" t="s">
        <v>478</v>
      </c>
      <c r="D1629" s="733" t="s">
        <v>2033</v>
      </c>
    </row>
    <row r="1630" customFormat="false" ht="12.75" hidden="false" customHeight="false" outlineLevel="0" collapsed="false">
      <c r="C1630" s="653" t="s">
        <v>478</v>
      </c>
      <c r="D1630" s="733" t="s">
        <v>2034</v>
      </c>
    </row>
    <row r="1631" customFormat="false" ht="12.75" hidden="false" customHeight="false" outlineLevel="0" collapsed="false">
      <c r="C1631" s="653" t="s">
        <v>478</v>
      </c>
      <c r="D1631" s="733" t="s">
        <v>2035</v>
      </c>
    </row>
    <row r="1632" customFormat="false" ht="12.75" hidden="false" customHeight="false" outlineLevel="0" collapsed="false">
      <c r="C1632" s="653" t="s">
        <v>478</v>
      </c>
      <c r="D1632" s="733" t="s">
        <v>2036</v>
      </c>
    </row>
    <row r="1633" customFormat="false" ht="12.75" hidden="false" customHeight="false" outlineLevel="0" collapsed="false">
      <c r="C1633" s="653" t="s">
        <v>478</v>
      </c>
      <c r="D1633" s="733" t="s">
        <v>2037</v>
      </c>
    </row>
    <row r="1634" customFormat="false" ht="12.75" hidden="false" customHeight="false" outlineLevel="0" collapsed="false">
      <c r="C1634" s="653" t="s">
        <v>478</v>
      </c>
      <c r="D1634" s="733" t="s">
        <v>2038</v>
      </c>
    </row>
    <row r="1635" customFormat="false" ht="12.75" hidden="false" customHeight="false" outlineLevel="0" collapsed="false">
      <c r="C1635" s="653" t="s">
        <v>478</v>
      </c>
      <c r="D1635" s="733" t="s">
        <v>2039</v>
      </c>
    </row>
    <row r="1636" customFormat="false" ht="12.75" hidden="false" customHeight="false" outlineLevel="0" collapsed="false">
      <c r="C1636" s="653" t="s">
        <v>478</v>
      </c>
      <c r="D1636" s="733" t="s">
        <v>2040</v>
      </c>
    </row>
    <row r="1637" customFormat="false" ht="12.75" hidden="false" customHeight="false" outlineLevel="0" collapsed="false">
      <c r="C1637" s="653" t="s">
        <v>478</v>
      </c>
      <c r="D1637" s="733" t="s">
        <v>2041</v>
      </c>
    </row>
    <row r="1638" customFormat="false" ht="12.75" hidden="false" customHeight="false" outlineLevel="0" collapsed="false">
      <c r="C1638" s="653" t="s">
        <v>478</v>
      </c>
      <c r="D1638" s="733" t="s">
        <v>2042</v>
      </c>
    </row>
    <row r="1639" customFormat="false" ht="12.75" hidden="false" customHeight="false" outlineLevel="0" collapsed="false">
      <c r="C1639" s="653" t="s">
        <v>478</v>
      </c>
      <c r="D1639" s="733" t="s">
        <v>2043</v>
      </c>
    </row>
    <row r="1640" customFormat="false" ht="12.75" hidden="false" customHeight="false" outlineLevel="0" collapsed="false">
      <c r="C1640" s="653" t="s">
        <v>480</v>
      </c>
      <c r="D1640" s="733" t="s">
        <v>2044</v>
      </c>
    </row>
    <row r="1641" customFormat="false" ht="12.75" hidden="false" customHeight="false" outlineLevel="0" collapsed="false">
      <c r="C1641" s="653" t="s">
        <v>480</v>
      </c>
      <c r="D1641" s="733" t="s">
        <v>2045</v>
      </c>
    </row>
    <row r="1642" customFormat="false" ht="12.75" hidden="false" customHeight="false" outlineLevel="0" collapsed="false">
      <c r="C1642" s="653" t="s">
        <v>480</v>
      </c>
      <c r="D1642" s="733" t="s">
        <v>2046</v>
      </c>
    </row>
    <row r="1643" customFormat="false" ht="12.75" hidden="false" customHeight="false" outlineLevel="0" collapsed="false">
      <c r="C1643" s="653" t="s">
        <v>480</v>
      </c>
      <c r="D1643" s="733" t="s">
        <v>2047</v>
      </c>
    </row>
    <row r="1644" customFormat="false" ht="12.75" hidden="false" customHeight="false" outlineLevel="0" collapsed="false">
      <c r="C1644" s="653" t="s">
        <v>480</v>
      </c>
      <c r="D1644" s="733" t="s">
        <v>2048</v>
      </c>
    </row>
    <row r="1645" customFormat="false" ht="12.75" hidden="false" customHeight="false" outlineLevel="0" collapsed="false">
      <c r="C1645" s="653" t="s">
        <v>480</v>
      </c>
      <c r="D1645" s="733" t="s">
        <v>2049</v>
      </c>
    </row>
    <row r="1646" customFormat="false" ht="12.75" hidden="false" customHeight="false" outlineLevel="0" collapsed="false">
      <c r="C1646" s="653" t="s">
        <v>480</v>
      </c>
      <c r="D1646" s="733" t="s">
        <v>2050</v>
      </c>
    </row>
    <row r="1647" customFormat="false" ht="12.75" hidden="false" customHeight="false" outlineLevel="0" collapsed="false">
      <c r="C1647" s="653" t="s">
        <v>480</v>
      </c>
      <c r="D1647" s="733" t="s">
        <v>2051</v>
      </c>
    </row>
    <row r="1648" customFormat="false" ht="12.75" hidden="false" customHeight="false" outlineLevel="0" collapsed="false">
      <c r="C1648" s="653" t="s">
        <v>480</v>
      </c>
      <c r="D1648" s="733" t="s">
        <v>2052</v>
      </c>
    </row>
    <row r="1649" customFormat="false" ht="12.75" hidden="false" customHeight="false" outlineLevel="0" collapsed="false">
      <c r="C1649" s="653" t="s">
        <v>480</v>
      </c>
      <c r="D1649" s="733" t="s">
        <v>2053</v>
      </c>
    </row>
    <row r="1650" customFormat="false" ht="12.75" hidden="false" customHeight="false" outlineLevel="0" collapsed="false">
      <c r="C1650" s="653" t="s">
        <v>480</v>
      </c>
      <c r="D1650" s="733" t="s">
        <v>2054</v>
      </c>
    </row>
    <row r="1651" customFormat="false" ht="12.75" hidden="false" customHeight="false" outlineLevel="0" collapsed="false">
      <c r="C1651" s="653" t="s">
        <v>480</v>
      </c>
      <c r="D1651" s="733" t="s">
        <v>2055</v>
      </c>
    </row>
    <row r="1652" customFormat="false" ht="12.75" hidden="false" customHeight="false" outlineLevel="0" collapsed="false">
      <c r="C1652" s="653" t="s">
        <v>480</v>
      </c>
      <c r="D1652" s="733" t="s">
        <v>2056</v>
      </c>
    </row>
    <row r="1653" customFormat="false" ht="12.75" hidden="false" customHeight="false" outlineLevel="0" collapsed="false">
      <c r="C1653" s="653" t="s">
        <v>480</v>
      </c>
      <c r="D1653" s="733" t="s">
        <v>2057</v>
      </c>
    </row>
    <row r="1654" customFormat="false" ht="12.75" hidden="false" customHeight="false" outlineLevel="0" collapsed="false">
      <c r="C1654" s="653" t="s">
        <v>480</v>
      </c>
      <c r="D1654" s="733" t="s">
        <v>2058</v>
      </c>
    </row>
    <row r="1655" customFormat="false" ht="12.75" hidden="false" customHeight="false" outlineLevel="0" collapsed="false">
      <c r="C1655" s="653" t="s">
        <v>480</v>
      </c>
      <c r="D1655" s="733" t="s">
        <v>2059</v>
      </c>
    </row>
    <row r="1656" customFormat="false" ht="12.75" hidden="false" customHeight="false" outlineLevel="0" collapsed="false">
      <c r="C1656" s="653" t="s">
        <v>480</v>
      </c>
      <c r="D1656" s="733" t="s">
        <v>2060</v>
      </c>
    </row>
    <row r="1657" customFormat="false" ht="12.75" hidden="false" customHeight="false" outlineLevel="0" collapsed="false">
      <c r="C1657" s="653" t="s">
        <v>480</v>
      </c>
      <c r="D1657" s="733" t="s">
        <v>2061</v>
      </c>
    </row>
    <row r="1658" customFormat="false" ht="12.75" hidden="false" customHeight="false" outlineLevel="0" collapsed="false">
      <c r="C1658" s="653" t="s">
        <v>480</v>
      </c>
      <c r="D1658" s="733" t="s">
        <v>2062</v>
      </c>
    </row>
    <row r="1659" customFormat="false" ht="12.75" hidden="false" customHeight="false" outlineLevel="0" collapsed="false">
      <c r="C1659" s="653" t="s">
        <v>480</v>
      </c>
      <c r="D1659" s="733" t="s">
        <v>2063</v>
      </c>
    </row>
    <row r="1660" customFormat="false" ht="12.75" hidden="false" customHeight="false" outlineLevel="0" collapsed="false">
      <c r="C1660" s="653" t="s">
        <v>480</v>
      </c>
      <c r="D1660" s="733" t="s">
        <v>2064</v>
      </c>
    </row>
    <row r="1661" customFormat="false" ht="12.75" hidden="false" customHeight="false" outlineLevel="0" collapsed="false">
      <c r="C1661" s="653" t="s">
        <v>480</v>
      </c>
      <c r="D1661" s="733" t="s">
        <v>2065</v>
      </c>
    </row>
    <row r="1662" customFormat="false" ht="12.75" hidden="false" customHeight="false" outlineLevel="0" collapsed="false">
      <c r="C1662" s="653" t="s">
        <v>480</v>
      </c>
      <c r="D1662" s="733" t="s">
        <v>753</v>
      </c>
    </row>
    <row r="1663" customFormat="false" ht="12.75" hidden="false" customHeight="false" outlineLevel="0" collapsed="false">
      <c r="C1663" s="653" t="s">
        <v>480</v>
      </c>
      <c r="D1663" s="733" t="s">
        <v>2066</v>
      </c>
    </row>
    <row r="1664" customFormat="false" ht="12.75" hidden="false" customHeight="false" outlineLevel="0" collapsed="false">
      <c r="C1664" s="653" t="s">
        <v>480</v>
      </c>
      <c r="D1664" s="733" t="s">
        <v>2067</v>
      </c>
    </row>
    <row r="1665" customFormat="false" ht="12.75" hidden="false" customHeight="false" outlineLevel="0" collapsed="false">
      <c r="C1665" s="653" t="s">
        <v>480</v>
      </c>
      <c r="D1665" s="733" t="s">
        <v>2068</v>
      </c>
    </row>
    <row r="1666" customFormat="false" ht="12.75" hidden="false" customHeight="false" outlineLevel="0" collapsed="false">
      <c r="C1666" s="653" t="s">
        <v>482</v>
      </c>
      <c r="D1666" s="733" t="s">
        <v>2069</v>
      </c>
    </row>
    <row r="1667" customFormat="false" ht="12.75" hidden="false" customHeight="false" outlineLevel="0" collapsed="false">
      <c r="C1667" s="653" t="s">
        <v>482</v>
      </c>
      <c r="D1667" s="733" t="s">
        <v>2070</v>
      </c>
    </row>
    <row r="1668" customFormat="false" ht="12.75" hidden="false" customHeight="false" outlineLevel="0" collapsed="false">
      <c r="C1668" s="653" t="s">
        <v>482</v>
      </c>
      <c r="D1668" s="733" t="s">
        <v>2071</v>
      </c>
    </row>
    <row r="1669" customFormat="false" ht="12.75" hidden="false" customHeight="false" outlineLevel="0" collapsed="false">
      <c r="C1669" s="653" t="s">
        <v>482</v>
      </c>
      <c r="D1669" s="733" t="s">
        <v>2072</v>
      </c>
    </row>
    <row r="1670" customFormat="false" ht="12.75" hidden="false" customHeight="false" outlineLevel="0" collapsed="false">
      <c r="C1670" s="653" t="s">
        <v>482</v>
      </c>
      <c r="D1670" s="733" t="s">
        <v>2073</v>
      </c>
    </row>
    <row r="1671" customFormat="false" ht="12.75" hidden="false" customHeight="false" outlineLevel="0" collapsed="false">
      <c r="C1671" s="653" t="s">
        <v>482</v>
      </c>
      <c r="D1671" s="733" t="s">
        <v>2074</v>
      </c>
    </row>
    <row r="1672" customFormat="false" ht="12.75" hidden="false" customHeight="false" outlineLevel="0" collapsed="false">
      <c r="C1672" s="653" t="s">
        <v>482</v>
      </c>
      <c r="D1672" s="733" t="s">
        <v>2075</v>
      </c>
    </row>
    <row r="1673" customFormat="false" ht="12.75" hidden="false" customHeight="false" outlineLevel="0" collapsed="false">
      <c r="C1673" s="653" t="s">
        <v>482</v>
      </c>
      <c r="D1673" s="733" t="s">
        <v>2076</v>
      </c>
    </row>
    <row r="1674" customFormat="false" ht="12.75" hidden="false" customHeight="false" outlineLevel="0" collapsed="false">
      <c r="C1674" s="653" t="s">
        <v>482</v>
      </c>
      <c r="D1674" s="733" t="s">
        <v>2077</v>
      </c>
    </row>
    <row r="1675" customFormat="false" ht="12.75" hidden="false" customHeight="false" outlineLevel="0" collapsed="false">
      <c r="C1675" s="653" t="s">
        <v>482</v>
      </c>
      <c r="D1675" s="733" t="s">
        <v>2078</v>
      </c>
    </row>
    <row r="1676" customFormat="false" ht="12.75" hidden="false" customHeight="false" outlineLevel="0" collapsed="false">
      <c r="C1676" s="653" t="s">
        <v>482</v>
      </c>
      <c r="D1676" s="733" t="s">
        <v>2079</v>
      </c>
    </row>
    <row r="1677" customFormat="false" ht="12.75" hidden="false" customHeight="false" outlineLevel="0" collapsed="false">
      <c r="C1677" s="653" t="s">
        <v>482</v>
      </c>
      <c r="D1677" s="733" t="s">
        <v>2080</v>
      </c>
    </row>
    <row r="1678" customFormat="false" ht="12.75" hidden="false" customHeight="false" outlineLevel="0" collapsed="false">
      <c r="C1678" s="653" t="s">
        <v>482</v>
      </c>
      <c r="D1678" s="733" t="s">
        <v>2081</v>
      </c>
    </row>
    <row r="1679" customFormat="false" ht="12.75" hidden="false" customHeight="false" outlineLevel="0" collapsed="false">
      <c r="C1679" s="653" t="s">
        <v>482</v>
      </c>
      <c r="D1679" s="733" t="s">
        <v>2082</v>
      </c>
    </row>
    <row r="1680" customFormat="false" ht="12.75" hidden="false" customHeight="false" outlineLevel="0" collapsed="false">
      <c r="C1680" s="653" t="s">
        <v>482</v>
      </c>
      <c r="D1680" s="733" t="s">
        <v>2083</v>
      </c>
    </row>
    <row r="1681" customFormat="false" ht="12.75" hidden="false" customHeight="false" outlineLevel="0" collapsed="false">
      <c r="C1681" s="653" t="s">
        <v>482</v>
      </c>
      <c r="D1681" s="733" t="s">
        <v>2084</v>
      </c>
    </row>
    <row r="1682" customFormat="false" ht="12.75" hidden="false" customHeight="false" outlineLevel="0" collapsed="false">
      <c r="C1682" s="653" t="s">
        <v>482</v>
      </c>
      <c r="D1682" s="733" t="s">
        <v>2085</v>
      </c>
    </row>
    <row r="1683" customFormat="false" ht="12.75" hidden="false" customHeight="false" outlineLevel="0" collapsed="false">
      <c r="C1683" s="653" t="s">
        <v>482</v>
      </c>
      <c r="D1683" s="733" t="s">
        <v>2086</v>
      </c>
    </row>
    <row r="1684" customFormat="false" ht="12.75" hidden="false" customHeight="false" outlineLevel="0" collapsed="false">
      <c r="C1684" s="653" t="s">
        <v>482</v>
      </c>
      <c r="D1684" s="733" t="s">
        <v>2087</v>
      </c>
    </row>
    <row r="1685" customFormat="false" ht="12.75" hidden="false" customHeight="false" outlineLevel="0" collapsed="false">
      <c r="C1685" s="653" t="s">
        <v>482</v>
      </c>
      <c r="D1685" s="733" t="s">
        <v>2088</v>
      </c>
    </row>
    <row r="1686" customFormat="false" ht="12.75" hidden="false" customHeight="false" outlineLevel="0" collapsed="false">
      <c r="C1686" s="653" t="s">
        <v>482</v>
      </c>
      <c r="D1686" s="733" t="s">
        <v>2089</v>
      </c>
    </row>
    <row r="1687" customFormat="false" ht="12.75" hidden="false" customHeight="false" outlineLevel="0" collapsed="false">
      <c r="C1687" s="653" t="s">
        <v>482</v>
      </c>
      <c r="D1687" s="733" t="s">
        <v>2090</v>
      </c>
    </row>
    <row r="1688" customFormat="false" ht="12.75" hidden="false" customHeight="false" outlineLevel="0" collapsed="false">
      <c r="C1688" s="653" t="s">
        <v>482</v>
      </c>
      <c r="D1688" s="733" t="s">
        <v>2091</v>
      </c>
    </row>
    <row r="1689" customFormat="false" ht="12.75" hidden="false" customHeight="false" outlineLevel="0" collapsed="false">
      <c r="C1689" s="653" t="s">
        <v>482</v>
      </c>
      <c r="D1689" s="733" t="s">
        <v>2092</v>
      </c>
    </row>
    <row r="1690" customFormat="false" ht="12.75" hidden="false" customHeight="false" outlineLevel="0" collapsed="false">
      <c r="C1690" s="653" t="s">
        <v>482</v>
      </c>
      <c r="D1690" s="733" t="s">
        <v>2093</v>
      </c>
    </row>
    <row r="1691" customFormat="false" ht="12.75" hidden="false" customHeight="false" outlineLevel="0" collapsed="false">
      <c r="C1691" s="653" t="s">
        <v>482</v>
      </c>
      <c r="D1691" s="733" t="s">
        <v>2094</v>
      </c>
    </row>
    <row r="1692" customFormat="false" ht="12.75" hidden="false" customHeight="false" outlineLevel="0" collapsed="false">
      <c r="C1692" s="653" t="s">
        <v>482</v>
      </c>
      <c r="D1692" s="733" t="s">
        <v>2095</v>
      </c>
    </row>
    <row r="1693" customFormat="false" ht="12.75" hidden="false" customHeight="false" outlineLevel="0" collapsed="false">
      <c r="C1693" s="653" t="s">
        <v>482</v>
      </c>
      <c r="D1693" s="733" t="s">
        <v>2096</v>
      </c>
    </row>
    <row r="1694" customFormat="false" ht="12.75" hidden="false" customHeight="false" outlineLevel="0" collapsed="false">
      <c r="C1694" s="653" t="s">
        <v>482</v>
      </c>
      <c r="D1694" s="733" t="s">
        <v>2097</v>
      </c>
    </row>
    <row r="1695" customFormat="false" ht="12.75" hidden="false" customHeight="false" outlineLevel="0" collapsed="false">
      <c r="C1695" s="653" t="s">
        <v>482</v>
      </c>
      <c r="D1695" s="733" t="s">
        <v>2098</v>
      </c>
    </row>
    <row r="1696" customFormat="false" ht="12.75" hidden="false" customHeight="false" outlineLevel="0" collapsed="false">
      <c r="C1696" s="653" t="s">
        <v>482</v>
      </c>
      <c r="D1696" s="733" t="s">
        <v>2099</v>
      </c>
    </row>
    <row r="1697" customFormat="false" ht="12.75" hidden="false" customHeight="false" outlineLevel="0" collapsed="false">
      <c r="C1697" s="653" t="s">
        <v>482</v>
      </c>
      <c r="D1697" s="733" t="s">
        <v>2100</v>
      </c>
    </row>
    <row r="1698" customFormat="false" ht="12.75" hidden="false" customHeight="false" outlineLevel="0" collapsed="false">
      <c r="C1698" s="653" t="s">
        <v>482</v>
      </c>
      <c r="D1698" s="733" t="s">
        <v>2101</v>
      </c>
    </row>
    <row r="1699" customFormat="false" ht="12.75" hidden="false" customHeight="false" outlineLevel="0" collapsed="false">
      <c r="C1699" s="653" t="s">
        <v>482</v>
      </c>
      <c r="D1699" s="733" t="s">
        <v>2102</v>
      </c>
    </row>
    <row r="1700" customFormat="false" ht="12.75" hidden="false" customHeight="false" outlineLevel="0" collapsed="false">
      <c r="C1700" s="653" t="s">
        <v>482</v>
      </c>
      <c r="D1700" s="733" t="s">
        <v>2103</v>
      </c>
    </row>
    <row r="1701" customFormat="false" ht="12.75" hidden="false" customHeight="false" outlineLevel="0" collapsed="false">
      <c r="C1701" s="653" t="s">
        <v>482</v>
      </c>
      <c r="D1701" s="733" t="s">
        <v>2104</v>
      </c>
    </row>
    <row r="1702" customFormat="false" ht="12.75" hidden="false" customHeight="false" outlineLevel="0" collapsed="false">
      <c r="C1702" s="653" t="s">
        <v>482</v>
      </c>
      <c r="D1702" s="733" t="s">
        <v>2105</v>
      </c>
    </row>
    <row r="1703" customFormat="false" ht="12.75" hidden="false" customHeight="false" outlineLevel="0" collapsed="false">
      <c r="C1703" s="653" t="s">
        <v>482</v>
      </c>
      <c r="D1703" s="733" t="s">
        <v>2106</v>
      </c>
    </row>
    <row r="1704" customFormat="false" ht="12.75" hidden="false" customHeight="false" outlineLevel="0" collapsed="false">
      <c r="C1704" s="653" t="s">
        <v>482</v>
      </c>
      <c r="D1704" s="733" t="s">
        <v>2107</v>
      </c>
    </row>
    <row r="1705" customFormat="false" ht="12.75" hidden="false" customHeight="false" outlineLevel="0" collapsed="false">
      <c r="C1705" s="653" t="s">
        <v>482</v>
      </c>
      <c r="D1705" s="733" t="s">
        <v>2108</v>
      </c>
    </row>
    <row r="1706" customFormat="false" ht="12.75" hidden="false" customHeight="false" outlineLevel="0" collapsed="false">
      <c r="C1706" s="653" t="s">
        <v>482</v>
      </c>
      <c r="D1706" s="733" t="s">
        <v>2109</v>
      </c>
    </row>
    <row r="1707" customFormat="false" ht="12.75" hidden="false" customHeight="false" outlineLevel="0" collapsed="false">
      <c r="C1707" s="653" t="s">
        <v>482</v>
      </c>
      <c r="D1707" s="733" t="s">
        <v>2110</v>
      </c>
    </row>
    <row r="1708" customFormat="false" ht="12.75" hidden="false" customHeight="false" outlineLevel="0" collapsed="false">
      <c r="C1708" s="653" t="s">
        <v>482</v>
      </c>
      <c r="D1708" s="733" t="s">
        <v>2111</v>
      </c>
    </row>
    <row r="1709" customFormat="false" ht="12.75" hidden="false" customHeight="false" outlineLevel="0" collapsed="false">
      <c r="C1709" s="653" t="s">
        <v>484</v>
      </c>
      <c r="D1709" s="733" t="s">
        <v>2112</v>
      </c>
    </row>
    <row r="1710" customFormat="false" ht="12.75" hidden="false" customHeight="false" outlineLevel="0" collapsed="false">
      <c r="C1710" s="653" t="s">
        <v>484</v>
      </c>
      <c r="D1710" s="733" t="s">
        <v>2113</v>
      </c>
    </row>
    <row r="1711" customFormat="false" ht="12.75" hidden="false" customHeight="false" outlineLevel="0" collapsed="false">
      <c r="C1711" s="653" t="s">
        <v>484</v>
      </c>
      <c r="D1711" s="733" t="s">
        <v>2114</v>
      </c>
    </row>
    <row r="1712" customFormat="false" ht="12.75" hidden="false" customHeight="false" outlineLevel="0" collapsed="false">
      <c r="C1712" s="653" t="s">
        <v>484</v>
      </c>
      <c r="D1712" s="733" t="s">
        <v>2115</v>
      </c>
    </row>
    <row r="1713" customFormat="false" ht="12.75" hidden="false" customHeight="false" outlineLevel="0" collapsed="false">
      <c r="C1713" s="653" t="s">
        <v>484</v>
      </c>
      <c r="D1713" s="733" t="s">
        <v>2116</v>
      </c>
    </row>
    <row r="1714" customFormat="false" ht="12.75" hidden="false" customHeight="false" outlineLevel="0" collapsed="false">
      <c r="C1714" s="653" t="s">
        <v>484</v>
      </c>
      <c r="D1714" s="733" t="s">
        <v>2117</v>
      </c>
    </row>
    <row r="1715" customFormat="false" ht="12.75" hidden="false" customHeight="false" outlineLevel="0" collapsed="false">
      <c r="C1715" s="653" t="s">
        <v>484</v>
      </c>
      <c r="D1715" s="733" t="s">
        <v>2118</v>
      </c>
    </row>
    <row r="1716" customFormat="false" ht="12.75" hidden="false" customHeight="false" outlineLevel="0" collapsed="false">
      <c r="C1716" s="653" t="s">
        <v>484</v>
      </c>
      <c r="D1716" s="733" t="s">
        <v>2119</v>
      </c>
    </row>
    <row r="1717" customFormat="false" ht="12.75" hidden="false" customHeight="false" outlineLevel="0" collapsed="false">
      <c r="C1717" s="653" t="s">
        <v>484</v>
      </c>
      <c r="D1717" s="733" t="s">
        <v>2120</v>
      </c>
    </row>
    <row r="1718" customFormat="false" ht="12.75" hidden="false" customHeight="false" outlineLevel="0" collapsed="false">
      <c r="C1718" s="653" t="s">
        <v>484</v>
      </c>
      <c r="D1718" s="733" t="s">
        <v>2121</v>
      </c>
    </row>
    <row r="1719" customFormat="false" ht="12.75" hidden="false" customHeight="false" outlineLevel="0" collapsed="false">
      <c r="C1719" s="653" t="s">
        <v>484</v>
      </c>
      <c r="D1719" s="733" t="s">
        <v>2122</v>
      </c>
    </row>
    <row r="1720" customFormat="false" ht="12.75" hidden="false" customHeight="false" outlineLevel="0" collapsed="false">
      <c r="C1720" s="653" t="s">
        <v>484</v>
      </c>
      <c r="D1720" s="733" t="s">
        <v>2123</v>
      </c>
    </row>
    <row r="1721" customFormat="false" ht="12.75" hidden="false" customHeight="false" outlineLevel="0" collapsed="false">
      <c r="C1721" s="653" t="s">
        <v>484</v>
      </c>
      <c r="D1721" s="733" t="s">
        <v>2124</v>
      </c>
    </row>
    <row r="1722" customFormat="false" ht="12.75" hidden="false" customHeight="false" outlineLevel="0" collapsed="false">
      <c r="C1722" s="653" t="s">
        <v>484</v>
      </c>
      <c r="D1722" s="733" t="s">
        <v>2125</v>
      </c>
    </row>
    <row r="1723" customFormat="false" ht="12.75" hidden="false" customHeight="false" outlineLevel="0" collapsed="false">
      <c r="C1723" s="653" t="s">
        <v>484</v>
      </c>
      <c r="D1723" s="733" t="s">
        <v>2126</v>
      </c>
    </row>
    <row r="1724" customFormat="false" ht="12.75" hidden="false" customHeight="false" outlineLevel="0" collapsed="false">
      <c r="C1724" s="653" t="s">
        <v>484</v>
      </c>
      <c r="D1724" s="733" t="s">
        <v>2127</v>
      </c>
    </row>
    <row r="1725" customFormat="false" ht="12.75" hidden="false" customHeight="false" outlineLevel="0" collapsed="false">
      <c r="C1725" s="653" t="s">
        <v>484</v>
      </c>
      <c r="D1725" s="733" t="s">
        <v>2128</v>
      </c>
    </row>
    <row r="1726" customFormat="false" ht="12.75" hidden="false" customHeight="false" outlineLevel="0" collapsed="false">
      <c r="C1726" s="653" t="s">
        <v>484</v>
      </c>
      <c r="D1726" s="733" t="s">
        <v>2129</v>
      </c>
    </row>
    <row r="1727" customFormat="false" ht="12.75" hidden="false" customHeight="false" outlineLevel="0" collapsed="false">
      <c r="C1727" s="653" t="s">
        <v>484</v>
      </c>
      <c r="D1727" s="733" t="s">
        <v>2130</v>
      </c>
    </row>
    <row r="1728" customFormat="false" ht="12.75" hidden="false" customHeight="false" outlineLevel="0" collapsed="false">
      <c r="C1728" s="653" t="s">
        <v>484</v>
      </c>
      <c r="D1728" s="733" t="s">
        <v>2131</v>
      </c>
    </row>
    <row r="1729" customFormat="false" ht="12.75" hidden="false" customHeight="false" outlineLevel="0" collapsed="false">
      <c r="C1729" s="653" t="s">
        <v>484</v>
      </c>
      <c r="D1729" s="733" t="s">
        <v>2132</v>
      </c>
    </row>
    <row r="1730" customFormat="false" ht="12.75" hidden="false" customHeight="false" outlineLevel="0" collapsed="false">
      <c r="C1730" s="653" t="s">
        <v>484</v>
      </c>
      <c r="D1730" s="733" t="s">
        <v>2133</v>
      </c>
    </row>
    <row r="1731" customFormat="false" ht="12.75" hidden="false" customHeight="false" outlineLevel="0" collapsed="false">
      <c r="C1731" s="653" t="s">
        <v>484</v>
      </c>
      <c r="D1731" s="733" t="s">
        <v>2134</v>
      </c>
    </row>
    <row r="1732" customFormat="false" ht="12.75" hidden="false" customHeight="false" outlineLevel="0" collapsed="false">
      <c r="C1732" s="653" t="s">
        <v>484</v>
      </c>
      <c r="D1732" s="733" t="s">
        <v>2135</v>
      </c>
    </row>
    <row r="1733" customFormat="false" ht="12.75" hidden="false" customHeight="false" outlineLevel="0" collapsed="false">
      <c r="C1733" s="653" t="s">
        <v>484</v>
      </c>
      <c r="D1733" s="733" t="s">
        <v>2136</v>
      </c>
    </row>
    <row r="1734" customFormat="false" ht="12.75" hidden="false" customHeight="false" outlineLevel="0" collapsed="false">
      <c r="C1734" s="653" t="s">
        <v>484</v>
      </c>
      <c r="D1734" s="733" t="s">
        <v>2137</v>
      </c>
    </row>
    <row r="1735" customFormat="false" ht="12.75" hidden="false" customHeight="false" outlineLevel="0" collapsed="false">
      <c r="C1735" s="653" t="s">
        <v>484</v>
      </c>
      <c r="D1735" s="733" t="s">
        <v>2138</v>
      </c>
    </row>
    <row r="1736" customFormat="false" ht="12.75" hidden="false" customHeight="false" outlineLevel="0" collapsed="false">
      <c r="C1736" s="653" t="s">
        <v>484</v>
      </c>
      <c r="D1736" s="733" t="s">
        <v>2139</v>
      </c>
    </row>
    <row r="1737" customFormat="false" ht="12.75" hidden="false" customHeight="false" outlineLevel="0" collapsed="false">
      <c r="C1737" s="653" t="s">
        <v>484</v>
      </c>
      <c r="D1737" s="733" t="s">
        <v>2140</v>
      </c>
    </row>
    <row r="1738" customFormat="false" ht="12.75" hidden="false" customHeight="false" outlineLevel="0" collapsed="false">
      <c r="C1738" s="653" t="s">
        <v>484</v>
      </c>
      <c r="D1738" s="733" t="s">
        <v>2141</v>
      </c>
    </row>
    <row r="1739" customFormat="false" ht="12.75" hidden="false" customHeight="false" outlineLevel="0" collapsed="false">
      <c r="C1739" s="653" t="s">
        <v>484</v>
      </c>
      <c r="D1739" s="733" t="s">
        <v>2142</v>
      </c>
    </row>
    <row r="1740" customFormat="false" ht="12.75" hidden="false" customHeight="false" outlineLevel="0" collapsed="false">
      <c r="C1740" s="653" t="s">
        <v>484</v>
      </c>
      <c r="D1740" s="733" t="s">
        <v>2143</v>
      </c>
    </row>
    <row r="1741" customFormat="false" ht="12.75" hidden="false" customHeight="false" outlineLevel="0" collapsed="false">
      <c r="C1741" s="653" t="s">
        <v>484</v>
      </c>
      <c r="D1741" s="733" t="s">
        <v>2144</v>
      </c>
    </row>
    <row r="1742" customFormat="false" ht="12.75" hidden="false" customHeight="false" outlineLevel="0" collapsed="false">
      <c r="C1742" s="653" t="s">
        <v>484</v>
      </c>
      <c r="D1742" s="733" t="s">
        <v>2145</v>
      </c>
    </row>
    <row r="1743" customFormat="false" ht="12.75" hidden="false" customHeight="false" outlineLevel="0" collapsed="false">
      <c r="C1743" s="653" t="s">
        <v>484</v>
      </c>
      <c r="D1743" s="733" t="s">
        <v>2146</v>
      </c>
    </row>
    <row r="1744" customFormat="false" ht="12.75" hidden="false" customHeight="false" outlineLevel="0" collapsed="false">
      <c r="C1744" s="653" t="s">
        <v>484</v>
      </c>
      <c r="D1744" s="733" t="s">
        <v>2147</v>
      </c>
    </row>
    <row r="1745" customFormat="false" ht="12.75" hidden="false" customHeight="false" outlineLevel="0" collapsed="false">
      <c r="C1745" s="653" t="s">
        <v>484</v>
      </c>
      <c r="D1745" s="733" t="s">
        <v>2148</v>
      </c>
    </row>
    <row r="1746" customFormat="false" ht="12.75" hidden="false" customHeight="false" outlineLevel="0" collapsed="false">
      <c r="C1746" s="653" t="s">
        <v>484</v>
      </c>
      <c r="D1746" s="733" t="s">
        <v>2149</v>
      </c>
    </row>
    <row r="1747" customFormat="false" ht="12.75" hidden="false" customHeight="false" outlineLevel="0" collapsed="false">
      <c r="C1747" s="653" t="s">
        <v>484</v>
      </c>
      <c r="D1747" s="733" t="s">
        <v>2150</v>
      </c>
    </row>
    <row r="1748" customFormat="false" ht="12.75" hidden="false" customHeight="false" outlineLevel="0" collapsed="false">
      <c r="C1748" s="653" t="s">
        <v>484</v>
      </c>
      <c r="D1748" s="733" t="s">
        <v>2151</v>
      </c>
    </row>
    <row r="1749" customFormat="false" ht="13.5" hidden="false" customHeight="false" outlineLevel="0" collapsed="false">
      <c r="C1749" s="734" t="s">
        <v>484</v>
      </c>
      <c r="D1749" s="735" t="s">
        <v>2152</v>
      </c>
    </row>
  </sheetData>
  <sheetProtection algorithmName="SHA-512" hashValue="3zoAiZx/9OhWHEOgfS7Lm9pEXCuVimTqHfq94nRUvmKHisr3L/USNXr/rpilzYjiJhY8NMfHZvAm1Qr749ZKGg==" saltValue="5vbwemrPbf/jeyXw0UD8Ow=="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
  <dc:description/>
  <dc:language>ja-JP</dc:language>
  <cp:lastModifiedBy>鶴巻 明梨(tsurumaki-akari.2p2)</cp:lastModifiedBy>
  <cp:lastPrinted>2025-02-07T08:53:54Z</cp:lastPrinted>
  <dcterms:modified xsi:type="dcterms:W3CDTF">2025-02-13T14:11:43Z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0x01010029F4F041C46ECE49BB7335103DDD4427</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ies>
</file>